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60" windowWidth="18135" windowHeight="7935"/>
  </bookViews>
  <sheets>
    <sheet name="06년 기준" sheetId="1" r:id="rId1"/>
    <sheet name="08년 기준" sheetId="4" r:id="rId2"/>
    <sheet name="07년 서울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Q36" i="2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"/>
  <c r="R36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"/>
  <c r="N36"/>
  <c r="O36"/>
  <c r="M36"/>
  <c r="J36"/>
  <c r="I36"/>
  <c r="F36"/>
  <c r="E36"/>
  <c r="D36"/>
  <c r="H36"/>
  <c r="C36"/>
  <c r="S35"/>
  <c r="P35"/>
  <c r="O35"/>
  <c r="K35"/>
  <c r="H35"/>
  <c r="G35"/>
  <c r="S34"/>
  <c r="P34"/>
  <c r="O34"/>
  <c r="K34"/>
  <c r="H34"/>
  <c r="G34"/>
  <c r="S33"/>
  <c r="P33"/>
  <c r="O33"/>
  <c r="K33"/>
  <c r="H33"/>
  <c r="G33"/>
  <c r="S32"/>
  <c r="P32"/>
  <c r="O32"/>
  <c r="K32"/>
  <c r="H32"/>
  <c r="G32"/>
  <c r="S31"/>
  <c r="P31"/>
  <c r="O31"/>
  <c r="K31"/>
  <c r="H31"/>
  <c r="G31"/>
  <c r="S30"/>
  <c r="P30"/>
  <c r="O30"/>
  <c r="K30"/>
  <c r="H30"/>
  <c r="L30"/>
  <c r="G30"/>
  <c r="S29"/>
  <c r="P29"/>
  <c r="O29"/>
  <c r="K29"/>
  <c r="H29"/>
  <c r="G29"/>
  <c r="S28"/>
  <c r="P28"/>
  <c r="O28"/>
  <c r="K28"/>
  <c r="H28"/>
  <c r="G28"/>
  <c r="S27"/>
  <c r="P27"/>
  <c r="O27"/>
  <c r="K27"/>
  <c r="H27"/>
  <c r="G27"/>
  <c r="S26"/>
  <c r="P26"/>
  <c r="O26"/>
  <c r="K26"/>
  <c r="H26"/>
  <c r="G26"/>
  <c r="S25"/>
  <c r="P25"/>
  <c r="O25"/>
  <c r="K25"/>
  <c r="H25"/>
  <c r="G25"/>
  <c r="S24"/>
  <c r="P24"/>
  <c r="O24"/>
  <c r="K24"/>
  <c r="H24"/>
  <c r="G24"/>
  <c r="S23"/>
  <c r="P23"/>
  <c r="O23"/>
  <c r="K23"/>
  <c r="H23"/>
  <c r="G23"/>
  <c r="S22"/>
  <c r="P22"/>
  <c r="O22"/>
  <c r="K22"/>
  <c r="H22"/>
  <c r="G22"/>
  <c r="S21"/>
  <c r="P21"/>
  <c r="O21"/>
  <c r="K21"/>
  <c r="H21"/>
  <c r="G21"/>
  <c r="S20"/>
  <c r="P20"/>
  <c r="O20"/>
  <c r="K20"/>
  <c r="H20"/>
  <c r="G20"/>
  <c r="S19"/>
  <c r="P19"/>
  <c r="O19"/>
  <c r="K19"/>
  <c r="H19"/>
  <c r="G19"/>
  <c r="L19"/>
  <c r="S18"/>
  <c r="P18"/>
  <c r="O18"/>
  <c r="K18"/>
  <c r="H18"/>
  <c r="G18"/>
  <c r="S17"/>
  <c r="P17"/>
  <c r="O17"/>
  <c r="K17"/>
  <c r="H17"/>
  <c r="L17"/>
  <c r="G17"/>
  <c r="S16"/>
  <c r="P16"/>
  <c r="O16"/>
  <c r="K16"/>
  <c r="H16"/>
  <c r="G16"/>
  <c r="L16"/>
  <c r="S15"/>
  <c r="P15"/>
  <c r="O15"/>
  <c r="K15"/>
  <c r="H15"/>
  <c r="G15"/>
  <c r="S14"/>
  <c r="P14"/>
  <c r="O14"/>
  <c r="K14"/>
  <c r="H14"/>
  <c r="G14"/>
  <c r="S13"/>
  <c r="P13"/>
  <c r="O13"/>
  <c r="K13"/>
  <c r="H13"/>
  <c r="G13"/>
  <c r="S12"/>
  <c r="P12"/>
  <c r="O12"/>
  <c r="K12"/>
  <c r="H12"/>
  <c r="G12"/>
  <c r="S11"/>
  <c r="P11"/>
  <c r="O11"/>
  <c r="K11"/>
  <c r="H11"/>
  <c r="G11"/>
  <c r="S10"/>
  <c r="P10"/>
  <c r="O10"/>
  <c r="K10"/>
  <c r="H10"/>
  <c r="G10"/>
  <c r="S9"/>
  <c r="P9"/>
  <c r="O9"/>
  <c r="K9"/>
  <c r="H9"/>
  <c r="G9"/>
  <c r="S8"/>
  <c r="P8"/>
  <c r="O8"/>
  <c r="K8"/>
  <c r="H8"/>
  <c r="L8"/>
  <c r="G8"/>
  <c r="S7"/>
  <c r="P7"/>
  <c r="O7"/>
  <c r="K7"/>
  <c r="H7"/>
  <c r="G7"/>
  <c r="S6"/>
  <c r="P6"/>
  <c r="O6"/>
  <c r="K6"/>
  <c r="H6"/>
  <c r="G6"/>
  <c r="S5"/>
  <c r="P5"/>
  <c r="O5"/>
  <c r="K5"/>
  <c r="H5"/>
  <c r="G5"/>
  <c r="S4"/>
  <c r="P4"/>
  <c r="O4"/>
  <c r="K4"/>
  <c r="H4"/>
  <c r="G4"/>
  <c r="S3"/>
  <c r="P3"/>
  <c r="O3"/>
  <c r="K3"/>
  <c r="H3"/>
  <c r="G3"/>
  <c r="G4" i="1"/>
  <c r="G5"/>
  <c r="G6"/>
  <c r="G7"/>
  <c r="G2" i="4"/>
  <c r="G3"/>
  <c r="G4"/>
  <c r="G5"/>
  <c r="G6"/>
  <c r="I26"/>
  <c r="G26"/>
  <c r="I25"/>
  <c r="G25"/>
  <c r="I24"/>
  <c r="G24"/>
  <c r="I23"/>
  <c r="G23"/>
  <c r="I22"/>
  <c r="G22"/>
  <c r="I21"/>
  <c r="G21"/>
  <c r="I20"/>
  <c r="G20"/>
  <c r="I19"/>
  <c r="G19"/>
  <c r="I18"/>
  <c r="G18"/>
  <c r="I17"/>
  <c r="G17"/>
  <c r="I16"/>
  <c r="G16"/>
  <c r="I15"/>
  <c r="G15"/>
  <c r="I14"/>
  <c r="G14"/>
  <c r="I13"/>
  <c r="G13"/>
  <c r="I12"/>
  <c r="G12"/>
  <c r="I11"/>
  <c r="G11"/>
  <c r="I10"/>
  <c r="G10"/>
  <c r="I9"/>
  <c r="G9"/>
  <c r="I8"/>
  <c r="G8"/>
  <c r="I7"/>
  <c r="I6"/>
  <c r="I5"/>
  <c r="I4"/>
  <c r="I3"/>
  <c r="I2"/>
  <c r="I5" i="1"/>
  <c r="I6"/>
  <c r="I7"/>
  <c r="I8"/>
  <c r="I9"/>
  <c r="I22"/>
  <c r="I20"/>
  <c r="I23"/>
  <c r="I10"/>
  <c r="I11"/>
  <c r="I12"/>
  <c r="I13"/>
  <c r="I14"/>
  <c r="I24"/>
  <c r="I15"/>
  <c r="I25"/>
  <c r="I26"/>
  <c r="I16"/>
  <c r="I17"/>
  <c r="I18"/>
  <c r="I19"/>
  <c r="I21"/>
  <c r="I2"/>
  <c r="I3"/>
  <c r="I4"/>
  <c r="G8"/>
  <c r="G9"/>
  <c r="G22"/>
  <c r="G20"/>
  <c r="G23"/>
  <c r="G10"/>
  <c r="G11"/>
  <c r="G12"/>
  <c r="G13"/>
  <c r="G14"/>
  <c r="G24"/>
  <c r="G15"/>
  <c r="G25"/>
  <c r="G26"/>
  <c r="G16"/>
  <c r="G17"/>
  <c r="G18"/>
  <c r="G19"/>
  <c r="G21"/>
  <c r="G2"/>
  <c r="G3"/>
  <c r="L36" i="2"/>
  <c r="G36"/>
  <c r="K36"/>
  <c r="S36"/>
  <c r="P36"/>
</calcChain>
</file>

<file path=xl/sharedStrings.xml><?xml version="1.0" encoding="utf-8"?>
<sst xmlns="http://schemas.openxmlformats.org/spreadsheetml/2006/main" count="430" uniqueCount="192">
  <si>
    <t>안산 동산고</t>
    <phoneticPr fontId="2" type="noConversion"/>
  </si>
  <si>
    <t>강원</t>
  </si>
  <si>
    <t>충남</t>
  </si>
  <si>
    <t>충북</t>
  </si>
  <si>
    <t>전남</t>
  </si>
  <si>
    <t>전북</t>
  </si>
  <si>
    <t>경남</t>
  </si>
  <si>
    <t>창신고</t>
  </si>
  <si>
    <t>경북</t>
  </si>
  <si>
    <t>김천고</t>
  </si>
  <si>
    <t>제주</t>
  </si>
  <si>
    <t>익산 남성고(예정)</t>
    <phoneticPr fontId="2" type="noConversion"/>
  </si>
  <si>
    <t>교육청</t>
    <phoneticPr fontId="2" type="noConversion"/>
  </si>
  <si>
    <t>학교명</t>
    <phoneticPr fontId="3" type="noConversion"/>
  </si>
  <si>
    <t>교육청지원금</t>
    <phoneticPr fontId="3" type="noConversion"/>
  </si>
  <si>
    <t>부산</t>
    <phoneticPr fontId="2" type="noConversion"/>
  </si>
  <si>
    <t>동래여고</t>
    <phoneticPr fontId="2" type="noConversion"/>
  </si>
  <si>
    <t>해운대고</t>
    <phoneticPr fontId="2" type="noConversion"/>
  </si>
  <si>
    <t>대구</t>
    <phoneticPr fontId="2" type="noConversion"/>
  </si>
  <si>
    <t>경상고</t>
    <phoneticPr fontId="2" type="noConversion"/>
  </si>
  <si>
    <t>계성고</t>
    <phoneticPr fontId="2" type="noConversion"/>
  </si>
  <si>
    <t>영진고</t>
    <phoneticPr fontId="2" type="noConversion"/>
  </si>
  <si>
    <t>소선여고(중)</t>
    <phoneticPr fontId="2" type="noConversion"/>
  </si>
  <si>
    <t>광주</t>
    <phoneticPr fontId="2" type="noConversion"/>
  </si>
  <si>
    <t>송원고</t>
    <phoneticPr fontId="2" type="noConversion"/>
  </si>
  <si>
    <t>문성고</t>
    <phoneticPr fontId="2" type="noConversion"/>
  </si>
  <si>
    <t>대전</t>
    <phoneticPr fontId="2" type="noConversion"/>
  </si>
  <si>
    <t>진행 중</t>
    <phoneticPr fontId="2" type="noConversion"/>
  </si>
  <si>
    <t>인천</t>
    <phoneticPr fontId="2" type="noConversion"/>
  </si>
  <si>
    <t>울산</t>
    <phoneticPr fontId="2" type="noConversion"/>
  </si>
  <si>
    <t>경기</t>
    <phoneticPr fontId="2" type="noConversion"/>
  </si>
  <si>
    <t>분당 대진고</t>
    <phoneticPr fontId="2" type="noConversion"/>
  </si>
  <si>
    <t>일산 대진고</t>
    <phoneticPr fontId="2" type="noConversion"/>
  </si>
  <si>
    <t>안산 강서고</t>
    <phoneticPr fontId="2" type="noConversion"/>
  </si>
  <si>
    <t>전북</t>
    <phoneticPr fontId="2" type="noConversion"/>
  </si>
  <si>
    <t>익산 남성고(예정)</t>
    <phoneticPr fontId="2" type="noConversion"/>
  </si>
  <si>
    <t>군산 중앙고(예정)</t>
    <phoneticPr fontId="2" type="noConversion"/>
  </si>
  <si>
    <r>
      <t>200</t>
    </r>
    <r>
      <rPr>
        <sz val="10"/>
        <color indexed="8"/>
        <rFont val="맑은 고딕"/>
        <family val="2"/>
      </rPr>
      <t>6</t>
    </r>
    <r>
      <rPr>
        <sz val="10"/>
        <rFont val="맑은 고딕"/>
        <family val="2"/>
      </rPr>
      <t>.총예산</t>
    </r>
    <phoneticPr fontId="3" type="noConversion"/>
  </si>
  <si>
    <t>재단전입금</t>
    <phoneticPr fontId="3" type="noConversion"/>
  </si>
  <si>
    <t>수업료</t>
    <phoneticPr fontId="3" type="noConversion"/>
  </si>
  <si>
    <t>학부모부담금
(학교운영지원비 등)</t>
    <phoneticPr fontId="3" type="noConversion"/>
  </si>
  <si>
    <t>전입금 비율 미달</t>
    <phoneticPr fontId="2" type="noConversion"/>
  </si>
  <si>
    <t>전입금 비율 미달</t>
    <phoneticPr fontId="2" type="noConversion"/>
  </si>
  <si>
    <t>충족</t>
    <phoneticPr fontId="2" type="noConversion"/>
  </si>
  <si>
    <t>전입금 비율 미달</t>
    <phoneticPr fontId="2" type="noConversion"/>
  </si>
  <si>
    <t>등록금 상한선 초과</t>
    <phoneticPr fontId="2" type="noConversion"/>
  </si>
  <si>
    <t>충족(등록금 5배)</t>
    <phoneticPr fontId="2" type="noConversion"/>
  </si>
  <si>
    <t>충족(등록금 4.6배)</t>
    <phoneticPr fontId="2" type="noConversion"/>
  </si>
  <si>
    <t>충족(등록금 3.1배)</t>
    <phoneticPr fontId="2" type="noConversion"/>
  </si>
  <si>
    <t>충족여부</t>
    <phoneticPr fontId="2" type="noConversion"/>
  </si>
  <si>
    <t>등록금 대비 전입금 비율</t>
    <phoneticPr fontId="3" type="noConversion"/>
  </si>
  <si>
    <t>수업료 인상율</t>
    <phoneticPr fontId="2" type="noConversion"/>
  </si>
  <si>
    <t>신청 없음</t>
    <phoneticPr fontId="2" type="noConversion"/>
  </si>
  <si>
    <t>신청고 없음</t>
    <phoneticPr fontId="2" type="noConversion"/>
  </si>
  <si>
    <t>수원 창현고</t>
    <phoneticPr fontId="2" type="noConversion"/>
  </si>
  <si>
    <t>중에서 고전환</t>
    <phoneticPr fontId="2" type="noConversion"/>
  </si>
  <si>
    <t>충족</t>
    <phoneticPr fontId="2" type="noConversion"/>
  </si>
  <si>
    <t>충족(등록금 2.8배)</t>
    <phoneticPr fontId="2" type="noConversion"/>
  </si>
  <si>
    <t>등록금 상한선 초과, 전입금 미달</t>
    <phoneticPr fontId="2" type="noConversion"/>
  </si>
  <si>
    <t>안산 동산고(예정)</t>
    <phoneticPr fontId="2" type="noConversion"/>
  </si>
  <si>
    <t>분당 대진고(예정)</t>
    <phoneticPr fontId="2" type="noConversion"/>
  </si>
  <si>
    <t>수원 창현고(예정)</t>
    <phoneticPr fontId="2" type="noConversion"/>
  </si>
  <si>
    <t>일산 대진고(예정)</t>
    <phoneticPr fontId="2" type="noConversion"/>
  </si>
  <si>
    <t>안산 강서고(예정)</t>
    <phoneticPr fontId="2" type="noConversion"/>
  </si>
  <si>
    <t>자립형사립고 25% 기준 미달</t>
    <phoneticPr fontId="2" type="noConversion"/>
  </si>
  <si>
    <t>현재 자립형사립고에서 전환</t>
    <phoneticPr fontId="2" type="noConversion"/>
  </si>
  <si>
    <t>수업료 인상</t>
    <phoneticPr fontId="2" type="noConversion"/>
  </si>
  <si>
    <t>천안 북일고</t>
    <phoneticPr fontId="2" type="noConversion"/>
  </si>
  <si>
    <t>참고(06년기준)</t>
    <phoneticPr fontId="2" type="noConversion"/>
  </si>
  <si>
    <t>자료없음</t>
    <phoneticPr fontId="2" type="noConversion"/>
  </si>
  <si>
    <t>총예산</t>
    <phoneticPr fontId="3" type="noConversion"/>
  </si>
  <si>
    <t>법인명</t>
  </si>
  <si>
    <t>학교명</t>
  </si>
  <si>
    <t>07년 
총예산</t>
    <phoneticPr fontId="3" type="noConversion"/>
  </si>
  <si>
    <t>학부모 부담액</t>
  </si>
  <si>
    <t>교육청
지원</t>
    <phoneticPr fontId="3" type="noConversion"/>
  </si>
  <si>
    <t>등록금</t>
    <phoneticPr fontId="3" type="noConversion"/>
  </si>
  <si>
    <t>학부모</t>
    <phoneticPr fontId="3" type="noConversion"/>
  </si>
  <si>
    <t>지자체
지원</t>
    <phoneticPr fontId="3" type="noConversion"/>
  </si>
  <si>
    <t>법인
전입금</t>
    <phoneticPr fontId="3" type="noConversion"/>
  </si>
  <si>
    <t>총예산대비</t>
    <phoneticPr fontId="3" type="noConversion"/>
  </si>
  <si>
    <t>기타
수입</t>
    <phoneticPr fontId="3" type="noConversion"/>
  </si>
  <si>
    <t>법정전입금
소요액</t>
    <phoneticPr fontId="3" type="noConversion"/>
  </si>
  <si>
    <t>법정부담금
납입액</t>
    <phoneticPr fontId="3" type="noConversion"/>
  </si>
  <si>
    <t>법정부담금</t>
    <phoneticPr fontId="3" type="noConversion"/>
  </si>
  <si>
    <t>학부모부담</t>
    <phoneticPr fontId="3" type="noConversion"/>
  </si>
  <si>
    <t>지정 조건</t>
    <phoneticPr fontId="3" type="noConversion"/>
  </si>
  <si>
    <t>소재지</t>
  </si>
  <si>
    <t>비고</t>
    <phoneticPr fontId="3" type="noConversion"/>
  </si>
  <si>
    <t>등록금</t>
  </si>
  <si>
    <t>수익자부담</t>
  </si>
  <si>
    <t>인상율</t>
    <phoneticPr fontId="3" type="noConversion"/>
  </si>
  <si>
    <t>부담총액</t>
  </si>
  <si>
    <t>법인전입금</t>
    <phoneticPr fontId="3" type="noConversion"/>
  </si>
  <si>
    <t>납입율</t>
    <phoneticPr fontId="3" type="noConversion"/>
  </si>
  <si>
    <t>대비 전입금</t>
    <phoneticPr fontId="3" type="noConversion"/>
  </si>
  <si>
    <t>5%전입금</t>
    <phoneticPr fontId="3" type="noConversion"/>
  </si>
  <si>
    <t>전입금비율</t>
    <phoneticPr fontId="3" type="noConversion"/>
  </si>
  <si>
    <t>충족비율</t>
  </si>
  <si>
    <t>시도</t>
  </si>
  <si>
    <t>시군구</t>
  </si>
  <si>
    <t>자율형사립고</t>
    <phoneticPr fontId="3" type="noConversion"/>
  </si>
  <si>
    <t>구분</t>
    <phoneticPr fontId="3" type="noConversion"/>
  </si>
  <si>
    <t>국암학원</t>
    <phoneticPr fontId="3" type="noConversion"/>
  </si>
  <si>
    <t>은광여고</t>
  </si>
  <si>
    <t>서울</t>
  </si>
  <si>
    <t>강남구</t>
  </si>
  <si>
    <t>인문</t>
  </si>
  <si>
    <t>중동학원</t>
    <phoneticPr fontId="3" type="noConversion"/>
  </si>
  <si>
    <t>중동고</t>
  </si>
  <si>
    <t>휘문의숙</t>
    <phoneticPr fontId="3" type="noConversion"/>
  </si>
  <si>
    <t>휘문고</t>
  </si>
  <si>
    <t>서울현대학원</t>
    <phoneticPr fontId="3" type="noConversion"/>
  </si>
  <si>
    <t>현대고</t>
  </si>
  <si>
    <t>배재학당</t>
    <phoneticPr fontId="3" type="noConversion"/>
  </si>
  <si>
    <t>배재고</t>
  </si>
  <si>
    <t>강동구</t>
  </si>
  <si>
    <t>신일학원</t>
    <phoneticPr fontId="3" type="noConversion"/>
  </si>
  <si>
    <t>신일고</t>
  </si>
  <si>
    <t>강북구</t>
  </si>
  <si>
    <t>봉명학원</t>
    <phoneticPr fontId="3" type="noConversion"/>
  </si>
  <si>
    <t>영일고</t>
  </si>
  <si>
    <t>강서구</t>
  </si>
  <si>
    <t>인문</t>
    <phoneticPr fontId="3" type="noConversion"/>
  </si>
  <si>
    <t>미림학원</t>
    <phoneticPr fontId="3" type="noConversion"/>
  </si>
  <si>
    <t>미림여고</t>
  </si>
  <si>
    <t>관악구</t>
  </si>
  <si>
    <t>대원학원</t>
    <phoneticPr fontId="3" type="noConversion"/>
  </si>
  <si>
    <t>대원여고</t>
  </si>
  <si>
    <t>광진구</t>
  </si>
  <si>
    <t>우천학원</t>
    <phoneticPr fontId="3" type="noConversion"/>
  </si>
  <si>
    <t>우신고</t>
  </si>
  <si>
    <t>구로구</t>
  </si>
  <si>
    <t>대진대학교</t>
    <phoneticPr fontId="3" type="noConversion"/>
  </si>
  <si>
    <t>대진고</t>
  </si>
  <si>
    <t>노원구</t>
  </si>
  <si>
    <t>대진여고</t>
  </si>
  <si>
    <t>대광학원</t>
    <phoneticPr fontId="3" type="noConversion"/>
  </si>
  <si>
    <t>대광고</t>
  </si>
  <si>
    <t>동대문구</t>
  </si>
  <si>
    <t>경희대학교</t>
    <phoneticPr fontId="3" type="noConversion"/>
  </si>
  <si>
    <t>경희고</t>
  </si>
  <si>
    <t>경희여고</t>
  </si>
  <si>
    <t>경문학원</t>
    <phoneticPr fontId="3" type="noConversion"/>
  </si>
  <si>
    <t>경문고</t>
  </si>
  <si>
    <t>동작구</t>
  </si>
  <si>
    <t>동방문화학원</t>
    <phoneticPr fontId="3" type="noConversion"/>
  </si>
  <si>
    <t>숭문고</t>
  </si>
  <si>
    <t>마포구</t>
  </si>
  <si>
    <t>이화학원</t>
    <phoneticPr fontId="3" type="noConversion"/>
  </si>
  <si>
    <t>이대부고</t>
  </si>
  <si>
    <t>서대문구</t>
  </si>
  <si>
    <t>인창의숙</t>
    <phoneticPr fontId="3" type="noConversion"/>
  </si>
  <si>
    <t>인창고</t>
  </si>
  <si>
    <t>성산학원</t>
    <phoneticPr fontId="3" type="noConversion"/>
  </si>
  <si>
    <t>서문여고</t>
  </si>
  <si>
    <t>서초구</t>
  </si>
  <si>
    <t>일주학원</t>
    <phoneticPr fontId="3" type="noConversion"/>
  </si>
  <si>
    <t>세화고</t>
  </si>
  <si>
    <t>한양학원</t>
    <phoneticPr fontId="3" type="noConversion"/>
  </si>
  <si>
    <t>한대부고</t>
  </si>
  <si>
    <t>성동구</t>
  </si>
  <si>
    <t>대주학원</t>
    <phoneticPr fontId="3" type="noConversion"/>
  </si>
  <si>
    <t>보인고</t>
  </si>
  <si>
    <t>송파구</t>
  </si>
  <si>
    <t>정신학원</t>
    <phoneticPr fontId="3" type="noConversion"/>
  </si>
  <si>
    <t>정신여고</t>
  </si>
  <si>
    <t>봉덕학원</t>
    <phoneticPr fontId="3" type="noConversion"/>
  </si>
  <si>
    <t>한가람고</t>
  </si>
  <si>
    <t>양천구</t>
  </si>
  <si>
    <t>장훈학원</t>
    <phoneticPr fontId="3" type="noConversion"/>
  </si>
  <si>
    <t>장훈고</t>
  </si>
  <si>
    <t>영등포구</t>
  </si>
  <si>
    <t>호서학원</t>
    <phoneticPr fontId="3" type="noConversion"/>
  </si>
  <si>
    <t>대성고</t>
  </si>
  <si>
    <t>은평구</t>
  </si>
  <si>
    <t>충암학원</t>
    <phoneticPr fontId="3" type="noConversion"/>
  </si>
  <si>
    <t>충암고</t>
  </si>
  <si>
    <t>덕성학원</t>
    <phoneticPr fontId="3" type="noConversion"/>
  </si>
  <si>
    <t>덕성여고</t>
  </si>
  <si>
    <t>종로구</t>
  </si>
  <si>
    <t>카톨릭학원</t>
    <phoneticPr fontId="3" type="noConversion"/>
  </si>
  <si>
    <t>동성고</t>
  </si>
  <si>
    <t>고려중앙학원</t>
    <phoneticPr fontId="3" type="noConversion"/>
  </si>
  <si>
    <t>중앙고</t>
  </si>
  <si>
    <t>계성여고</t>
  </si>
  <si>
    <t>중구</t>
  </si>
  <si>
    <t>이화여고</t>
  </si>
  <si>
    <t>평균</t>
    <phoneticPr fontId="3" type="noConversion"/>
  </si>
  <si>
    <t>등록금대비</t>
    <phoneticPr fontId="3" type="noConversion"/>
  </si>
  <si>
    <t>자사고지정</t>
    <phoneticPr fontId="3" type="noConversion"/>
  </si>
  <si>
    <t>자료 없음</t>
    <phoneticPr fontId="2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</si>
</sst>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#,##0_);[Red]\(#,##0\)"/>
    <numFmt numFmtId="177" formatCode="_-* #,##0.0_-;\-* #,##0.0_-;_-* &quot;-&quot;_-;_-@_-"/>
    <numFmt numFmtId="178" formatCode="0.0%"/>
    <numFmt numFmtId="179" formatCode="#,##0_ "/>
    <numFmt numFmtId="180" formatCode="#,##0.0_ "/>
  </numFmts>
  <fonts count="12">
    <font>
      <sz val="11"/>
      <color theme="1"/>
      <name val="맑은 고딕"/>
      <family val="2"/>
      <scheme val="minor"/>
    </font>
    <font>
      <sz val="11"/>
      <color indexed="8"/>
      <name val="맑은 고딕"/>
      <family val="2"/>
    </font>
    <font>
      <sz val="8"/>
      <name val="맑은 고딕"/>
      <family val="2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10"/>
      <name val="맑은 고딕"/>
      <family val="2"/>
    </font>
    <font>
      <sz val="10"/>
      <color indexed="8"/>
      <name val="맑은 고딕"/>
      <family val="2"/>
    </font>
    <font>
      <sz val="10"/>
      <color indexed="8"/>
      <name val="맑은 고딕"/>
      <family val="2"/>
    </font>
    <font>
      <sz val="10"/>
      <color indexed="8"/>
      <name val="맑은 고딕"/>
      <family val="2"/>
    </font>
    <font>
      <sz val="10"/>
      <color indexed="8"/>
      <name val="맑은 고딕"/>
      <family val="2"/>
    </font>
    <font>
      <sz val="10"/>
      <color indexed="8"/>
      <name val="HY신명조"/>
      <family val="1"/>
      <charset val="129"/>
    </font>
    <font>
      <sz val="10"/>
      <color indexed="8"/>
      <name val="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41" fontId="5" fillId="2" borderId="1" xfId="2" applyFont="1" applyFill="1" applyBorder="1" applyAlignment="1">
      <alignment horizontal="center" vertical="center" shrinkToFit="1"/>
    </xf>
    <xf numFmtId="179" fontId="7" fillId="0" borderId="1" xfId="0" applyNumberFormat="1" applyFont="1" applyBorder="1" applyAlignment="1">
      <alignment horizontal="right" vertical="center"/>
    </xf>
    <xf numFmtId="179" fontId="5" fillId="0" borderId="1" xfId="2" applyNumberFormat="1" applyFont="1" applyBorder="1" applyAlignment="1">
      <alignment horizontal="right" vertical="center" shrinkToFit="1"/>
    </xf>
    <xf numFmtId="179" fontId="7" fillId="0" borderId="1" xfId="2" applyNumberFormat="1" applyFont="1" applyBorder="1" applyAlignment="1">
      <alignment horizontal="right" vertical="center" wrapText="1"/>
    </xf>
    <xf numFmtId="179" fontId="5" fillId="0" borderId="1" xfId="0" applyNumberFormat="1" applyFont="1" applyBorder="1" applyAlignment="1">
      <alignment horizontal="right" vertical="center" shrinkToFit="1"/>
    </xf>
    <xf numFmtId="179" fontId="5" fillId="0" borderId="1" xfId="2" applyNumberFormat="1" applyFont="1" applyBorder="1" applyAlignment="1">
      <alignment horizontal="right" vertical="center"/>
    </xf>
    <xf numFmtId="179" fontId="5" fillId="0" borderId="1" xfId="0" applyNumberFormat="1" applyFont="1" applyBorder="1" applyAlignment="1">
      <alignment horizontal="right" vertical="center"/>
    </xf>
    <xf numFmtId="179" fontId="5" fillId="0" borderId="1" xfId="2" applyNumberFormat="1" applyFont="1" applyFill="1" applyBorder="1" applyAlignment="1">
      <alignment horizontal="right" vertical="center" shrinkToFit="1"/>
    </xf>
    <xf numFmtId="179" fontId="6" fillId="0" borderId="1" xfId="0" applyNumberFormat="1" applyFont="1" applyBorder="1" applyAlignment="1">
      <alignment horizontal="right" vertical="center" wrapText="1"/>
    </xf>
    <xf numFmtId="180" fontId="5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1" fontId="0" fillId="0" borderId="0" xfId="2" applyFont="1" applyAlignment="1">
      <alignment vertical="center"/>
    </xf>
    <xf numFmtId="179" fontId="7" fillId="0" borderId="1" xfId="0" applyNumberFormat="1" applyFont="1" applyBorder="1" applyAlignment="1" applyProtection="1">
      <alignment horizontal="right" vertical="center"/>
      <protection locked="0"/>
    </xf>
    <xf numFmtId="179" fontId="5" fillId="0" borderId="1" xfId="2" applyNumberFormat="1" applyFont="1" applyBorder="1" applyAlignment="1" applyProtection="1">
      <alignment horizontal="right" vertical="center"/>
      <protection locked="0"/>
    </xf>
    <xf numFmtId="179" fontId="6" fillId="0" borderId="1" xfId="0" applyNumberFormat="1" applyFont="1" applyBorder="1" applyAlignment="1" applyProtection="1">
      <alignment horizontal="right" vertical="center" wrapText="1"/>
      <protection locked="0"/>
    </xf>
    <xf numFmtId="179" fontId="7" fillId="0" borderId="1" xfId="2" applyNumberFormat="1" applyFont="1" applyBorder="1" applyAlignment="1" applyProtection="1">
      <alignment horizontal="right" vertical="center" wrapText="1"/>
      <protection locked="0"/>
    </xf>
    <xf numFmtId="179" fontId="5" fillId="0" borderId="1" xfId="0" applyNumberFormat="1" applyFont="1" applyBorder="1" applyAlignment="1" applyProtection="1">
      <alignment horizontal="right" vertical="center" shrinkToFit="1"/>
      <protection locked="0"/>
    </xf>
    <xf numFmtId="179" fontId="5" fillId="0" borderId="1" xfId="2" applyNumberFormat="1" applyFont="1" applyBorder="1" applyAlignment="1" applyProtection="1">
      <alignment horizontal="right" vertical="center" shrinkToFit="1"/>
      <protection locked="0"/>
    </xf>
    <xf numFmtId="179" fontId="5" fillId="0" borderId="1" xfId="0" applyNumberFormat="1" applyFont="1" applyBorder="1" applyAlignment="1" applyProtection="1">
      <alignment horizontal="right" vertical="center"/>
      <protection locked="0"/>
    </xf>
    <xf numFmtId="179" fontId="5" fillId="0" borderId="1" xfId="2" applyNumberFormat="1" applyFont="1" applyFill="1" applyBorder="1" applyAlignment="1" applyProtection="1">
      <alignment horizontal="right" vertical="center" shrinkToFit="1"/>
      <protection locked="0"/>
    </xf>
    <xf numFmtId="41" fontId="6" fillId="0" borderId="1" xfId="2" applyFont="1" applyBorder="1" applyAlignment="1" applyProtection="1">
      <alignment horizontal="right" vertical="center" wrapText="1"/>
      <protection locked="0"/>
    </xf>
    <xf numFmtId="176" fontId="7" fillId="0" borderId="1" xfId="2" applyNumberFormat="1" applyFont="1" applyBorder="1" applyAlignment="1" applyProtection="1">
      <alignment horizontal="right" vertical="center"/>
      <protection locked="0"/>
    </xf>
    <xf numFmtId="176" fontId="5" fillId="0" borderId="1" xfId="2" applyNumberFormat="1" applyFont="1" applyBorder="1" applyAlignment="1" applyProtection="1">
      <alignment horizontal="right" vertical="center"/>
      <protection locked="0"/>
    </xf>
    <xf numFmtId="176" fontId="6" fillId="0" borderId="1" xfId="2" applyNumberFormat="1" applyFont="1" applyBorder="1" applyAlignment="1" applyProtection="1">
      <alignment horizontal="right" vertical="center" wrapText="1"/>
      <protection locked="0"/>
    </xf>
    <xf numFmtId="176" fontId="5" fillId="0" borderId="1" xfId="2" applyNumberFormat="1" applyFont="1" applyBorder="1" applyAlignment="1" applyProtection="1">
      <alignment horizontal="right" vertical="center" shrinkToFit="1"/>
      <protection locked="0"/>
    </xf>
    <xf numFmtId="176" fontId="7" fillId="0" borderId="1" xfId="2" applyNumberFormat="1" applyFont="1" applyBorder="1" applyAlignment="1" applyProtection="1">
      <alignment horizontal="right" vertical="center" wrapText="1"/>
      <protection locked="0"/>
    </xf>
    <xf numFmtId="176" fontId="9" fillId="0" borderId="1" xfId="2" applyNumberFormat="1" applyFont="1" applyFill="1" applyBorder="1" applyAlignment="1" applyProtection="1">
      <alignment horizontal="right" vertical="center" shrinkToFit="1"/>
      <protection locked="0"/>
    </xf>
    <xf numFmtId="176" fontId="5" fillId="0" borderId="1" xfId="2" applyNumberFormat="1" applyFont="1" applyFill="1" applyBorder="1" applyAlignment="1" applyProtection="1">
      <alignment horizontal="right" vertical="center" shrinkToFit="1"/>
      <protection locked="0"/>
    </xf>
    <xf numFmtId="178" fontId="5" fillId="0" borderId="4" xfId="1" applyNumberFormat="1" applyFont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/>
    </xf>
    <xf numFmtId="176" fontId="7" fillId="4" borderId="1" xfId="2" applyNumberFormat="1" applyFont="1" applyFill="1" applyBorder="1" applyAlignment="1" applyProtection="1">
      <alignment horizontal="right" vertical="center"/>
      <protection locked="0"/>
    </xf>
    <xf numFmtId="179" fontId="5" fillId="4" borderId="1" xfId="2" applyNumberFormat="1" applyFont="1" applyFill="1" applyBorder="1" applyAlignment="1">
      <alignment horizontal="right" vertical="center"/>
    </xf>
    <xf numFmtId="179" fontId="7" fillId="4" borderId="1" xfId="0" applyNumberFormat="1" applyFont="1" applyFill="1" applyBorder="1" applyAlignment="1">
      <alignment horizontal="right" vertical="center"/>
    </xf>
    <xf numFmtId="178" fontId="5" fillId="4" borderId="4" xfId="1" applyNumberFormat="1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wrapText="1"/>
    </xf>
    <xf numFmtId="176" fontId="6" fillId="4" borderId="1" xfId="2" applyNumberFormat="1" applyFont="1" applyFill="1" applyBorder="1" applyAlignment="1" applyProtection="1">
      <alignment horizontal="right" vertical="center" wrapText="1"/>
      <protection locked="0"/>
    </xf>
    <xf numFmtId="176" fontId="0" fillId="4" borderId="1" xfId="2" applyNumberFormat="1" applyFont="1" applyFill="1" applyBorder="1" applyAlignment="1" applyProtection="1">
      <alignment horizontal="right" vertical="center"/>
      <protection locked="0"/>
    </xf>
    <xf numFmtId="179" fontId="0" fillId="4" borderId="1" xfId="0" applyNumberFormat="1" applyFill="1" applyBorder="1" applyAlignment="1">
      <alignment horizontal="right" vertical="center"/>
    </xf>
    <xf numFmtId="0" fontId="7" fillId="5" borderId="1" xfId="0" applyFont="1" applyFill="1" applyBorder="1" applyAlignment="1">
      <alignment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180" fontId="5" fillId="0" borderId="1" xfId="2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left" vertical="center" shrinkToFit="1"/>
    </xf>
    <xf numFmtId="0" fontId="4" fillId="3" borderId="11" xfId="0" applyFont="1" applyFill="1" applyBorder="1" applyAlignment="1">
      <alignment horizontal="left" vertical="center" shrinkToFit="1"/>
    </xf>
    <xf numFmtId="41" fontId="4" fillId="0" borderId="12" xfId="2" applyFont="1" applyBorder="1" applyAlignment="1">
      <alignment vertical="center" shrinkToFit="1"/>
    </xf>
    <xf numFmtId="41" fontId="4" fillId="0" borderId="10" xfId="2" applyFont="1" applyBorder="1" applyAlignment="1">
      <alignment vertical="center" shrinkToFit="1"/>
    </xf>
    <xf numFmtId="41" fontId="4" fillId="0" borderId="11" xfId="2" applyFont="1" applyBorder="1" applyAlignment="1">
      <alignment vertical="center" shrinkToFit="1"/>
    </xf>
    <xf numFmtId="41" fontId="4" fillId="0" borderId="13" xfId="2" applyFont="1" applyBorder="1" applyAlignment="1">
      <alignment vertical="center" shrinkToFit="1"/>
    </xf>
    <xf numFmtId="10" fontId="4" fillId="0" borderId="13" xfId="1" applyNumberFormat="1" applyFont="1" applyBorder="1" applyAlignment="1">
      <alignment vertical="center" shrinkToFit="1"/>
    </xf>
    <xf numFmtId="41" fontId="11" fillId="0" borderId="14" xfId="2" applyFont="1" applyBorder="1" applyAlignment="1">
      <alignment horizontal="center" vertical="center" shrinkToFit="1"/>
    </xf>
    <xf numFmtId="41" fontId="4" fillId="0" borderId="15" xfId="2" applyFont="1" applyBorder="1" applyAlignment="1">
      <alignment vertical="center" shrinkToFit="1"/>
    </xf>
    <xf numFmtId="41" fontId="4" fillId="0" borderId="16" xfId="2" applyFont="1" applyBorder="1" applyAlignment="1">
      <alignment vertical="center" shrinkToFit="1"/>
    </xf>
    <xf numFmtId="178" fontId="4" fillId="0" borderId="17" xfId="1" applyNumberFormat="1" applyFont="1" applyBorder="1" applyAlignment="1">
      <alignment vertical="center" shrinkToFit="1"/>
    </xf>
    <xf numFmtId="178" fontId="4" fillId="0" borderId="11" xfId="1" applyNumberFormat="1" applyFont="1" applyBorder="1" applyAlignment="1">
      <alignment vertical="center" shrinkToFit="1"/>
    </xf>
    <xf numFmtId="178" fontId="4" fillId="0" borderId="11" xfId="1" applyNumberFormat="1" applyFont="1" applyBorder="1" applyAlignment="1">
      <alignment horizontal="center" vertical="center" shrinkToFit="1"/>
    </xf>
    <xf numFmtId="0" fontId="11" fillId="8" borderId="10" xfId="0" applyFont="1" applyFill="1" applyBorder="1" applyAlignment="1">
      <alignment horizontal="left" vertical="center" shrinkToFit="1"/>
    </xf>
    <xf numFmtId="0" fontId="4" fillId="8" borderId="11" xfId="0" applyFont="1" applyFill="1" applyBorder="1" applyAlignment="1">
      <alignment horizontal="left" vertical="center" shrinkToFit="1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>
      <alignment vertical="center"/>
    </xf>
    <xf numFmtId="0" fontId="4" fillId="8" borderId="18" xfId="0" applyFont="1" applyFill="1" applyBorder="1" applyAlignment="1">
      <alignment horizontal="left" vertical="center" shrinkToFit="1"/>
    </xf>
    <xf numFmtId="0" fontId="4" fillId="3" borderId="19" xfId="0" applyFont="1" applyFill="1" applyBorder="1" applyAlignment="1">
      <alignment horizontal="left" vertical="center" shrinkToFit="1"/>
    </xf>
    <xf numFmtId="41" fontId="4" fillId="0" borderId="20" xfId="2" applyFont="1" applyBorder="1" applyAlignment="1">
      <alignment vertical="center" shrinkToFit="1"/>
    </xf>
    <xf numFmtId="41" fontId="4" fillId="0" borderId="18" xfId="2" applyFont="1" applyBorder="1" applyAlignment="1">
      <alignment vertical="center" shrinkToFit="1"/>
    </xf>
    <xf numFmtId="41" fontId="4" fillId="0" borderId="19" xfId="2" applyFont="1" applyBorder="1" applyAlignment="1">
      <alignment vertical="center" shrinkToFit="1"/>
    </xf>
    <xf numFmtId="41" fontId="4" fillId="0" borderId="1" xfId="2" applyFont="1" applyBorder="1" applyAlignment="1">
      <alignment vertical="center" shrinkToFit="1"/>
    </xf>
    <xf numFmtId="41" fontId="11" fillId="0" borderId="21" xfId="2" applyFont="1" applyBorder="1" applyAlignment="1">
      <alignment horizontal="center" vertical="center" shrinkToFit="1"/>
    </xf>
    <xf numFmtId="41" fontId="4" fillId="0" borderId="22" xfId="2" applyFont="1" applyBorder="1" applyAlignment="1">
      <alignment vertical="center" shrinkToFit="1"/>
    </xf>
    <xf numFmtId="41" fontId="4" fillId="0" borderId="23" xfId="2" applyFont="1" applyBorder="1" applyAlignment="1">
      <alignment vertical="center" shrinkToFit="1"/>
    </xf>
    <xf numFmtId="0" fontId="11" fillId="8" borderId="18" xfId="0" applyFont="1" applyFill="1" applyBorder="1" applyAlignment="1">
      <alignment horizontal="left" vertical="center" shrinkToFit="1"/>
    </xf>
    <xf numFmtId="0" fontId="4" fillId="8" borderId="19" xfId="0" applyFont="1" applyFill="1" applyBorder="1" applyAlignment="1">
      <alignment horizontal="left"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>
      <alignment vertical="center"/>
    </xf>
    <xf numFmtId="0" fontId="11" fillId="3" borderId="19" xfId="0" applyFont="1" applyFill="1" applyBorder="1" applyAlignment="1">
      <alignment horizontal="left" vertical="center" shrinkToFit="1"/>
    </xf>
    <xf numFmtId="0" fontId="11" fillId="8" borderId="19" xfId="0" applyFont="1" applyFill="1" applyBorder="1" applyAlignment="1">
      <alignment horizontal="left" vertical="center" shrinkToFit="1"/>
    </xf>
    <xf numFmtId="41" fontId="11" fillId="0" borderId="24" xfId="2" applyFont="1" applyBorder="1" applyAlignment="1">
      <alignment horizontal="center" vertical="center" shrinkToFit="1"/>
    </xf>
    <xf numFmtId="41" fontId="4" fillId="0" borderId="24" xfId="2" applyFont="1" applyBorder="1" applyAlignment="1">
      <alignment vertical="center" shrinkToFit="1"/>
    </xf>
    <xf numFmtId="0" fontId="4" fillId="8" borderId="25" xfId="0" applyFont="1" applyFill="1" applyBorder="1" applyAlignment="1">
      <alignment horizontal="left" vertical="center" shrinkToFit="1"/>
    </xf>
    <xf numFmtId="0" fontId="4" fillId="3" borderId="26" xfId="0" applyFont="1" applyFill="1" applyBorder="1" applyAlignment="1">
      <alignment horizontal="left" vertical="center" shrinkToFit="1"/>
    </xf>
    <xf numFmtId="41" fontId="4" fillId="0" borderId="27" xfId="2" applyFont="1" applyBorder="1" applyAlignment="1">
      <alignment vertical="center" shrinkToFit="1"/>
    </xf>
    <xf numFmtId="41" fontId="4" fillId="0" borderId="25" xfId="2" applyFont="1" applyBorder="1" applyAlignment="1">
      <alignment vertical="center" shrinkToFit="1"/>
    </xf>
    <xf numFmtId="10" fontId="4" fillId="0" borderId="28" xfId="1" applyNumberFormat="1" applyFont="1" applyBorder="1" applyAlignment="1">
      <alignment vertical="center" shrinkToFit="1"/>
    </xf>
    <xf numFmtId="41" fontId="11" fillId="0" borderId="29" xfId="2" applyFont="1" applyBorder="1" applyAlignment="1">
      <alignment horizontal="center" vertical="center" shrinkToFit="1"/>
    </xf>
    <xf numFmtId="41" fontId="4" fillId="0" borderId="29" xfId="2" applyFont="1" applyBorder="1" applyAlignment="1">
      <alignment vertical="center" shrinkToFit="1"/>
    </xf>
    <xf numFmtId="178" fontId="4" fillId="0" borderId="0" xfId="1" applyNumberFormat="1" applyFont="1" applyBorder="1" applyAlignment="1">
      <alignment vertical="center" shrinkToFit="1"/>
    </xf>
    <xf numFmtId="178" fontId="4" fillId="0" borderId="30" xfId="1" applyNumberFormat="1" applyFont="1" applyBorder="1" applyAlignment="1">
      <alignment vertical="center" shrinkToFit="1"/>
    </xf>
    <xf numFmtId="0" fontId="11" fillId="8" borderId="25" xfId="0" applyFont="1" applyFill="1" applyBorder="1" applyAlignment="1">
      <alignment horizontal="left" vertical="center" shrinkToFit="1"/>
    </xf>
    <xf numFmtId="0" fontId="4" fillId="0" borderId="31" xfId="0" applyFont="1" applyBorder="1" applyAlignment="1">
      <alignment vertical="center" shrinkToFit="1"/>
    </xf>
    <xf numFmtId="0" fontId="4" fillId="0" borderId="31" xfId="0" applyFont="1" applyBorder="1">
      <alignment vertical="center"/>
    </xf>
    <xf numFmtId="0" fontId="4" fillId="2" borderId="1" xfId="0" applyFont="1" applyFill="1" applyBorder="1" applyAlignment="1">
      <alignment horizontal="left" vertical="center" shrinkToFit="1"/>
    </xf>
    <xf numFmtId="0" fontId="4" fillId="2" borderId="1" xfId="0" applyFont="1" applyFill="1" applyBorder="1">
      <alignment vertical="center"/>
    </xf>
    <xf numFmtId="41" fontId="4" fillId="2" borderId="1" xfId="2" applyFont="1" applyFill="1" applyBorder="1">
      <alignment vertical="center"/>
    </xf>
    <xf numFmtId="10" fontId="4" fillId="2" borderId="1" xfId="1" applyNumberFormat="1" applyFont="1" applyFill="1" applyBorder="1" applyAlignment="1">
      <alignment vertical="center" shrinkToFit="1"/>
    </xf>
    <xf numFmtId="178" fontId="4" fillId="2" borderId="1" xfId="1" applyNumberFormat="1" applyFont="1" applyFill="1" applyBorder="1" applyAlignment="1">
      <alignment vertical="center" shrinkToFit="1"/>
    </xf>
    <xf numFmtId="41" fontId="4" fillId="2" borderId="11" xfId="2" applyFont="1" applyFill="1" applyBorder="1" applyAlignment="1">
      <alignment vertical="center" shrinkToFit="1"/>
    </xf>
    <xf numFmtId="178" fontId="4" fillId="2" borderId="11" xfId="1" applyNumberFormat="1" applyFont="1" applyFill="1" applyBorder="1" applyAlignment="1">
      <alignment horizontal="center" vertical="center" shrinkToFit="1"/>
    </xf>
    <xf numFmtId="177" fontId="4" fillId="0" borderId="13" xfId="2" applyNumberFormat="1" applyFont="1" applyBorder="1" applyAlignment="1">
      <alignment horizontal="center" vertical="center" shrinkToFit="1"/>
    </xf>
    <xf numFmtId="177" fontId="4" fillId="0" borderId="13" xfId="2" applyNumberFormat="1" applyFont="1" applyBorder="1" applyAlignment="1">
      <alignment vertical="center" shrinkToFit="1"/>
    </xf>
    <xf numFmtId="177" fontId="4" fillId="0" borderId="28" xfId="2" applyNumberFormat="1" applyFont="1" applyBorder="1" applyAlignment="1">
      <alignment horizontal="center" vertical="center" shrinkToFit="1"/>
    </xf>
    <xf numFmtId="177" fontId="4" fillId="2" borderId="1" xfId="2" applyNumberFormat="1" applyFont="1" applyFill="1" applyBorder="1" applyAlignment="1">
      <alignment horizontal="center" vertical="center" shrinkToFit="1"/>
    </xf>
    <xf numFmtId="177" fontId="4" fillId="2" borderId="13" xfId="2" applyNumberFormat="1" applyFont="1" applyFill="1" applyBorder="1" applyAlignment="1">
      <alignment vertical="center" shrinkToFi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 vertical="center" wrapText="1"/>
    </xf>
    <xf numFmtId="0" fontId="10" fillId="7" borderId="32" xfId="0" applyFont="1" applyFill="1" applyBorder="1" applyAlignment="1">
      <alignment horizontal="center" vertical="center" wrapText="1"/>
    </xf>
    <xf numFmtId="0" fontId="10" fillId="7" borderId="33" xfId="0" applyFont="1" applyFill="1" applyBorder="1" applyAlignment="1">
      <alignment horizontal="center" vertical="center" wrapText="1"/>
    </xf>
    <xf numFmtId="0" fontId="10" fillId="7" borderId="34" xfId="0" applyFont="1" applyFill="1" applyBorder="1" applyAlignment="1">
      <alignment horizontal="center" vertical="center" wrapText="1"/>
    </xf>
  </cellXfs>
  <cellStyles count="3">
    <cellStyle name="Comma [0]" xfId="2" builtinId="6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pane xSplit="2" ySplit="1" topLeftCell="C7" activePane="bottomRight" state="frozen"/>
      <selection pane="topRight" activeCell="C1" sqref="C1"/>
      <selection pane="bottomLeft" activeCell="A2" sqref="A2"/>
      <selection pane="bottomRight" activeCell="D20" sqref="D20"/>
    </sheetView>
  </sheetViews>
  <sheetFormatPr defaultColWidth="14.75" defaultRowHeight="14.25"/>
  <cols>
    <col min="1" max="2" width="14.75" style="7"/>
    <col min="3" max="3" width="13.25" style="10" customWidth="1"/>
    <col min="4" max="4" width="11.625" style="26" customWidth="1"/>
    <col min="5" max="5" width="11.125" style="10" customWidth="1"/>
    <col min="6" max="7" width="11.875" style="10" customWidth="1"/>
    <col min="8" max="8" width="15.75" style="10" customWidth="1"/>
    <col min="9" max="9" width="9.75" style="7" customWidth="1"/>
    <col min="10" max="10" width="14.875" style="9" customWidth="1"/>
    <col min="11" max="16384" width="14.75" style="10"/>
  </cols>
  <sheetData>
    <row r="1" spans="1:10" s="7" customFormat="1" ht="25.5">
      <c r="A1" s="5" t="s">
        <v>12</v>
      </c>
      <c r="B1" s="2" t="s">
        <v>13</v>
      </c>
      <c r="C1" s="2" t="s">
        <v>37</v>
      </c>
      <c r="D1" s="14" t="s">
        <v>14</v>
      </c>
      <c r="E1" s="3" t="s">
        <v>38</v>
      </c>
      <c r="F1" s="3" t="s">
        <v>39</v>
      </c>
      <c r="G1" s="3" t="s">
        <v>51</v>
      </c>
      <c r="H1" s="4" t="s">
        <v>40</v>
      </c>
      <c r="I1" s="13" t="s">
        <v>50</v>
      </c>
      <c r="J1" s="12" t="s">
        <v>49</v>
      </c>
    </row>
    <row r="2" spans="1:10">
      <c r="A2" s="54" t="s">
        <v>15</v>
      </c>
      <c r="B2" s="54" t="s">
        <v>16</v>
      </c>
      <c r="C2" s="36"/>
      <c r="D2" s="36"/>
      <c r="E2" s="36"/>
      <c r="F2" s="36"/>
      <c r="G2" s="28" t="e">
        <f>(D2+F2)/F2</f>
        <v>#DIV/0!</v>
      </c>
      <c r="H2" s="27"/>
      <c r="I2" s="43" t="e">
        <f>E2/(D2+F2)</f>
        <v>#DIV/0!</v>
      </c>
      <c r="J2" s="53" t="s">
        <v>191</v>
      </c>
    </row>
    <row r="3" spans="1:10">
      <c r="A3" s="54" t="s">
        <v>15</v>
      </c>
      <c r="B3" s="54" t="s">
        <v>17</v>
      </c>
      <c r="C3" s="36"/>
      <c r="D3" s="36"/>
      <c r="E3" s="36"/>
      <c r="F3" s="36"/>
      <c r="G3" s="28" t="e">
        <f>(D3+F3)/F3</f>
        <v>#DIV/0!</v>
      </c>
      <c r="H3" s="27"/>
      <c r="I3" s="43" t="e">
        <f>E3/(D3+F3)</f>
        <v>#DIV/0!</v>
      </c>
      <c r="J3" s="53" t="s">
        <v>191</v>
      </c>
    </row>
    <row r="4" spans="1:10">
      <c r="A4" s="54" t="s">
        <v>18</v>
      </c>
      <c r="B4" s="54" t="s">
        <v>19</v>
      </c>
      <c r="C4" s="37">
        <v>7684642.3710000003</v>
      </c>
      <c r="D4" s="37">
        <v>3606151.85</v>
      </c>
      <c r="E4" s="37">
        <v>28500</v>
      </c>
      <c r="F4" s="37">
        <v>1629332.38</v>
      </c>
      <c r="G4" s="55">
        <f t="shared" ref="G4:G19" si="0">(D4+F4)/F4</f>
        <v>3.2132696153746116</v>
      </c>
      <c r="H4" s="28">
        <v>1505149.89</v>
      </c>
      <c r="I4" s="43">
        <f>E4/(D4+F4)</f>
        <v>5.4436225472118361E-3</v>
      </c>
      <c r="J4" s="24" t="s">
        <v>42</v>
      </c>
    </row>
    <row r="5" spans="1:10">
      <c r="A5" s="54" t="s">
        <v>18</v>
      </c>
      <c r="B5" s="54" t="s">
        <v>20</v>
      </c>
      <c r="C5" s="37">
        <v>7732620.6000000006</v>
      </c>
      <c r="D5" s="37">
        <v>3312730.93</v>
      </c>
      <c r="E5" s="37">
        <v>806835</v>
      </c>
      <c r="F5" s="37">
        <v>1564032.43</v>
      </c>
      <c r="G5" s="55">
        <f t="shared" si="0"/>
        <v>3.1180704865563436</v>
      </c>
      <c r="H5" s="28">
        <v>1558345.65</v>
      </c>
      <c r="I5" s="43">
        <f t="shared" ref="I5:I19" si="1">E5/(D5+F5)</f>
        <v>0.16544477155028492</v>
      </c>
      <c r="J5" s="25" t="s">
        <v>48</v>
      </c>
    </row>
    <row r="6" spans="1:10">
      <c r="A6" s="54" t="s">
        <v>18</v>
      </c>
      <c r="B6" s="54" t="s">
        <v>21</v>
      </c>
      <c r="C6" s="37">
        <v>7198825.1529999999</v>
      </c>
      <c r="D6" s="37">
        <v>3864500.12</v>
      </c>
      <c r="E6" s="37">
        <v>5300</v>
      </c>
      <c r="F6" s="37">
        <v>1494118.26</v>
      </c>
      <c r="G6" s="55">
        <f t="shared" si="0"/>
        <v>3.5864753972018253</v>
      </c>
      <c r="H6" s="28">
        <v>1332807.03</v>
      </c>
      <c r="I6" s="43">
        <f t="shared" si="1"/>
        <v>9.8906091536229155E-4</v>
      </c>
      <c r="J6" s="24" t="s">
        <v>44</v>
      </c>
    </row>
    <row r="7" spans="1:10">
      <c r="A7" s="54" t="s">
        <v>18</v>
      </c>
      <c r="B7" s="54" t="s">
        <v>22</v>
      </c>
      <c r="C7" s="37">
        <v>4522383.7829999998</v>
      </c>
      <c r="D7" s="37">
        <v>3777885.99</v>
      </c>
      <c r="E7" s="37">
        <v>2000</v>
      </c>
      <c r="F7" s="37">
        <v>0</v>
      </c>
      <c r="G7" s="55" t="e">
        <f t="shared" si="0"/>
        <v>#DIV/0!</v>
      </c>
      <c r="H7" s="28">
        <v>508646.08</v>
      </c>
      <c r="I7" s="43">
        <f t="shared" si="1"/>
        <v>5.2939660045167212E-4</v>
      </c>
      <c r="J7" s="24" t="s">
        <v>44</v>
      </c>
    </row>
    <row r="8" spans="1:10">
      <c r="A8" s="54" t="s">
        <v>23</v>
      </c>
      <c r="B8" s="54" t="s">
        <v>24</v>
      </c>
      <c r="C8" s="35">
        <v>3852088</v>
      </c>
      <c r="D8" s="38">
        <v>2154964</v>
      </c>
      <c r="E8" s="38">
        <v>6400</v>
      </c>
      <c r="F8" s="38">
        <v>751749</v>
      </c>
      <c r="G8" s="55">
        <f t="shared" si="0"/>
        <v>3.8666004211512086</v>
      </c>
      <c r="H8" s="29">
        <v>921671</v>
      </c>
      <c r="I8" s="43">
        <f t="shared" si="1"/>
        <v>2.2017997648890687E-3</v>
      </c>
      <c r="J8" s="24" t="s">
        <v>44</v>
      </c>
    </row>
    <row r="9" spans="1:10">
      <c r="A9" s="54" t="s">
        <v>23</v>
      </c>
      <c r="B9" s="54" t="s">
        <v>25</v>
      </c>
      <c r="C9" s="38">
        <v>6321375</v>
      </c>
      <c r="D9" s="38">
        <v>2677378</v>
      </c>
      <c r="E9" s="38">
        <v>33000</v>
      </c>
      <c r="F9" s="38">
        <v>1141521</v>
      </c>
      <c r="G9" s="55">
        <f t="shared" si="0"/>
        <v>3.3454478717430516</v>
      </c>
      <c r="H9" s="29">
        <v>2446624</v>
      </c>
      <c r="I9" s="43">
        <f t="shared" si="1"/>
        <v>8.6412340310649746E-3</v>
      </c>
      <c r="J9" s="24" t="s">
        <v>44</v>
      </c>
    </row>
    <row r="10" spans="1:10">
      <c r="A10" s="54" t="s">
        <v>30</v>
      </c>
      <c r="B10" s="54" t="s">
        <v>0</v>
      </c>
      <c r="C10" s="39">
        <v>8790183</v>
      </c>
      <c r="D10" s="39">
        <v>2228847</v>
      </c>
      <c r="E10" s="39">
        <v>219440</v>
      </c>
      <c r="F10" s="39">
        <v>2441505</v>
      </c>
      <c r="G10" s="55">
        <f t="shared" si="0"/>
        <v>1.9128988062690839</v>
      </c>
      <c r="H10" s="32">
        <v>3874774</v>
      </c>
      <c r="I10" s="43">
        <f t="shared" si="1"/>
        <v>4.6985751823417167E-2</v>
      </c>
      <c r="J10" s="25" t="s">
        <v>43</v>
      </c>
    </row>
    <row r="11" spans="1:10">
      <c r="A11" s="54" t="s">
        <v>30</v>
      </c>
      <c r="B11" s="54" t="s">
        <v>31</v>
      </c>
      <c r="C11" s="39">
        <v>6247996</v>
      </c>
      <c r="D11" s="39">
        <v>2215721</v>
      </c>
      <c r="E11" s="39">
        <v>249704</v>
      </c>
      <c r="F11" s="39">
        <v>1842205</v>
      </c>
      <c r="G11" s="55">
        <f t="shared" si="0"/>
        <v>2.2027548508445043</v>
      </c>
      <c r="H11" s="32">
        <v>1731112</v>
      </c>
      <c r="I11" s="43">
        <f t="shared" si="1"/>
        <v>6.1534882597661961E-2</v>
      </c>
      <c r="J11" s="24" t="s">
        <v>45</v>
      </c>
    </row>
    <row r="12" spans="1:10">
      <c r="A12" s="54" t="s">
        <v>30</v>
      </c>
      <c r="B12" s="54" t="s">
        <v>54</v>
      </c>
      <c r="C12" s="39">
        <v>8310984</v>
      </c>
      <c r="D12" s="39">
        <v>2985280</v>
      </c>
      <c r="E12" s="39">
        <v>213464</v>
      </c>
      <c r="F12" s="39">
        <v>2517874</v>
      </c>
      <c r="G12" s="55">
        <f t="shared" si="0"/>
        <v>2.185635182697784</v>
      </c>
      <c r="H12" s="32">
        <v>2478958</v>
      </c>
      <c r="I12" s="43">
        <f t="shared" si="1"/>
        <v>3.878939241024329E-2</v>
      </c>
      <c r="J12" s="24" t="s">
        <v>45</v>
      </c>
    </row>
    <row r="13" spans="1:10">
      <c r="A13" s="54" t="s">
        <v>30</v>
      </c>
      <c r="B13" s="54" t="s">
        <v>32</v>
      </c>
      <c r="C13" s="39">
        <v>6800448</v>
      </c>
      <c r="D13" s="39">
        <v>2279853</v>
      </c>
      <c r="E13" s="39">
        <v>246147</v>
      </c>
      <c r="F13" s="39">
        <v>2302652</v>
      </c>
      <c r="G13" s="55">
        <f t="shared" si="0"/>
        <v>1.9900988078094302</v>
      </c>
      <c r="H13" s="32">
        <v>1929101</v>
      </c>
      <c r="I13" s="43">
        <f t="shared" si="1"/>
        <v>5.3714507676478257E-2</v>
      </c>
      <c r="J13" s="24" t="s">
        <v>45</v>
      </c>
    </row>
    <row r="14" spans="1:10">
      <c r="A14" s="54" t="s">
        <v>30</v>
      </c>
      <c r="B14" s="54" t="s">
        <v>33</v>
      </c>
      <c r="C14" s="39">
        <v>6945951</v>
      </c>
      <c r="D14" s="39">
        <v>2715793</v>
      </c>
      <c r="E14" s="39">
        <v>3900</v>
      </c>
      <c r="F14" s="39">
        <v>2332543</v>
      </c>
      <c r="G14" s="55">
        <f t="shared" si="0"/>
        <v>2.1643056526717834</v>
      </c>
      <c r="H14" s="32">
        <v>1852004</v>
      </c>
      <c r="I14" s="43">
        <f t="shared" si="1"/>
        <v>7.7253178076895038E-4</v>
      </c>
      <c r="J14" s="24" t="s">
        <v>45</v>
      </c>
    </row>
    <row r="15" spans="1:10">
      <c r="A15" s="56" t="s">
        <v>2</v>
      </c>
      <c r="B15" s="56" t="s">
        <v>67</v>
      </c>
      <c r="C15" s="40">
        <v>6272873</v>
      </c>
      <c r="D15" s="40">
        <v>3540655</v>
      </c>
      <c r="E15" s="40">
        <v>330903</v>
      </c>
      <c r="F15" s="40">
        <v>996950</v>
      </c>
      <c r="G15" s="55">
        <f t="shared" si="0"/>
        <v>4.5514870354581474</v>
      </c>
      <c r="H15" s="30">
        <v>941513</v>
      </c>
      <c r="I15" s="43">
        <f t="shared" si="1"/>
        <v>7.2924593480481442E-2</v>
      </c>
      <c r="J15" s="25" t="s">
        <v>47</v>
      </c>
    </row>
    <row r="16" spans="1:10">
      <c r="A16" s="56" t="s">
        <v>34</v>
      </c>
      <c r="B16" s="56" t="s">
        <v>35</v>
      </c>
      <c r="C16" s="39">
        <v>5389020</v>
      </c>
      <c r="D16" s="39">
        <v>3166120</v>
      </c>
      <c r="E16" s="39">
        <v>2000</v>
      </c>
      <c r="F16" s="39">
        <v>1015352</v>
      </c>
      <c r="G16" s="55">
        <f t="shared" si="0"/>
        <v>4.1182486467747141</v>
      </c>
      <c r="H16" s="31">
        <v>197818</v>
      </c>
      <c r="I16" s="43">
        <f t="shared" si="1"/>
        <v>4.7830046452541116E-4</v>
      </c>
      <c r="J16" s="24" t="s">
        <v>41</v>
      </c>
    </row>
    <row r="17" spans="1:10">
      <c r="A17" s="56" t="s">
        <v>5</v>
      </c>
      <c r="B17" s="56" t="s">
        <v>36</v>
      </c>
      <c r="C17" s="39">
        <v>4625972</v>
      </c>
      <c r="D17" s="39">
        <v>2662266</v>
      </c>
      <c r="E17" s="39">
        <v>48780</v>
      </c>
      <c r="F17" s="39">
        <v>699131</v>
      </c>
      <c r="G17" s="55">
        <f t="shared" si="0"/>
        <v>4.8079644587352011</v>
      </c>
      <c r="H17" s="31">
        <v>135816</v>
      </c>
      <c r="I17" s="43">
        <f t="shared" si="1"/>
        <v>1.4511823506714618E-2</v>
      </c>
      <c r="J17" s="24" t="s">
        <v>41</v>
      </c>
    </row>
    <row r="18" spans="1:10">
      <c r="A18" s="56" t="s">
        <v>6</v>
      </c>
      <c r="B18" s="56" t="s">
        <v>7</v>
      </c>
      <c r="C18" s="41">
        <v>6444376</v>
      </c>
      <c r="D18" s="37">
        <v>3346158</v>
      </c>
      <c r="E18" s="37">
        <v>30600</v>
      </c>
      <c r="F18" s="37">
        <v>1167177</v>
      </c>
      <c r="G18" s="55">
        <f t="shared" si="0"/>
        <v>3.8668813727480922</v>
      </c>
      <c r="H18" s="33">
        <v>1881257</v>
      </c>
      <c r="I18" s="43">
        <f t="shared" si="1"/>
        <v>6.7799088700484234E-3</v>
      </c>
      <c r="J18" s="24" t="s">
        <v>41</v>
      </c>
    </row>
    <row r="19" spans="1:10">
      <c r="A19" s="56" t="s">
        <v>8</v>
      </c>
      <c r="B19" s="56" t="s">
        <v>9</v>
      </c>
      <c r="C19" s="42">
        <v>4349542</v>
      </c>
      <c r="D19" s="42">
        <v>2639761</v>
      </c>
      <c r="E19" s="42">
        <v>178000</v>
      </c>
      <c r="F19" s="42">
        <v>655084</v>
      </c>
      <c r="G19" s="55">
        <f t="shared" si="0"/>
        <v>5.0296526857624366</v>
      </c>
      <c r="H19" s="34">
        <v>671181</v>
      </c>
      <c r="I19" s="43">
        <f t="shared" si="1"/>
        <v>5.4023785640902683E-2</v>
      </c>
      <c r="J19" s="25" t="s">
        <v>46</v>
      </c>
    </row>
    <row r="20" spans="1:10">
      <c r="A20" s="44" t="s">
        <v>28</v>
      </c>
      <c r="B20" s="44" t="s">
        <v>53</v>
      </c>
      <c r="C20" s="45"/>
      <c r="D20" s="45"/>
      <c r="E20" s="45"/>
      <c r="F20" s="45"/>
      <c r="G20" s="46" t="e">
        <f t="shared" ref="G20:G26" si="2">(D20+F20)/F20</f>
        <v>#DIV/0!</v>
      </c>
      <c r="H20" s="47"/>
      <c r="I20" s="48" t="e">
        <f t="shared" ref="I20:I26" si="3">E20/(D20+F20)</f>
        <v>#DIV/0!</v>
      </c>
      <c r="J20" s="44" t="s">
        <v>52</v>
      </c>
    </row>
    <row r="21" spans="1:10">
      <c r="A21" s="49" t="s">
        <v>10</v>
      </c>
      <c r="B21" s="49" t="s">
        <v>53</v>
      </c>
      <c r="C21" s="50"/>
      <c r="D21" s="50"/>
      <c r="E21" s="51"/>
      <c r="F21" s="51"/>
      <c r="G21" s="46" t="e">
        <f t="shared" si="2"/>
        <v>#DIV/0!</v>
      </c>
      <c r="H21" s="52"/>
      <c r="I21" s="48" t="e">
        <f t="shared" si="3"/>
        <v>#DIV/0!</v>
      </c>
      <c r="J21" s="49" t="s">
        <v>52</v>
      </c>
    </row>
    <row r="22" spans="1:10">
      <c r="A22" s="6" t="s">
        <v>26</v>
      </c>
      <c r="B22" s="6" t="s">
        <v>27</v>
      </c>
      <c r="C22" s="36"/>
      <c r="D22" s="36"/>
      <c r="E22" s="36"/>
      <c r="F22" s="36"/>
      <c r="G22" s="19" t="e">
        <f t="shared" si="2"/>
        <v>#DIV/0!</v>
      </c>
      <c r="H22" s="15"/>
      <c r="I22" s="43" t="e">
        <f t="shared" si="3"/>
        <v>#DIV/0!</v>
      </c>
      <c r="J22" s="6" t="s">
        <v>27</v>
      </c>
    </row>
    <row r="23" spans="1:10">
      <c r="A23" s="6" t="s">
        <v>29</v>
      </c>
      <c r="B23" s="6" t="s">
        <v>27</v>
      </c>
      <c r="C23" s="36"/>
      <c r="D23" s="36"/>
      <c r="E23" s="36"/>
      <c r="F23" s="36"/>
      <c r="G23" s="19" t="e">
        <f t="shared" si="2"/>
        <v>#DIV/0!</v>
      </c>
      <c r="H23" s="15"/>
      <c r="I23" s="43" t="e">
        <f t="shared" si="3"/>
        <v>#DIV/0!</v>
      </c>
      <c r="J23" s="6" t="s">
        <v>27</v>
      </c>
    </row>
    <row r="24" spans="1:10">
      <c r="A24" s="1" t="s">
        <v>1</v>
      </c>
      <c r="B24" s="1" t="s">
        <v>27</v>
      </c>
      <c r="C24" s="38"/>
      <c r="D24" s="38"/>
      <c r="E24" s="36"/>
      <c r="F24" s="36"/>
      <c r="G24" s="19" t="e">
        <f t="shared" si="2"/>
        <v>#DIV/0!</v>
      </c>
      <c r="H24" s="15"/>
      <c r="I24" s="43" t="e">
        <f t="shared" si="3"/>
        <v>#DIV/0!</v>
      </c>
      <c r="J24" s="1" t="s">
        <v>27</v>
      </c>
    </row>
    <row r="25" spans="1:10">
      <c r="A25" s="1" t="s">
        <v>3</v>
      </c>
      <c r="B25" s="1" t="s">
        <v>27</v>
      </c>
      <c r="C25" s="38"/>
      <c r="D25" s="38"/>
      <c r="E25" s="36"/>
      <c r="F25" s="36"/>
      <c r="G25" s="19" t="e">
        <f t="shared" si="2"/>
        <v>#DIV/0!</v>
      </c>
      <c r="H25" s="15"/>
      <c r="I25" s="43" t="e">
        <f t="shared" si="3"/>
        <v>#DIV/0!</v>
      </c>
      <c r="J25" s="1" t="s">
        <v>27</v>
      </c>
    </row>
    <row r="26" spans="1:10">
      <c r="A26" s="1" t="s">
        <v>4</v>
      </c>
      <c r="B26" s="1" t="s">
        <v>27</v>
      </c>
      <c r="C26" s="38"/>
      <c r="D26" s="38"/>
      <c r="E26" s="36"/>
      <c r="F26" s="36"/>
      <c r="G26" s="19" t="e">
        <f t="shared" si="2"/>
        <v>#DIV/0!</v>
      </c>
      <c r="H26" s="15"/>
      <c r="I26" s="43" t="e">
        <f t="shared" si="3"/>
        <v>#DIV/0!</v>
      </c>
      <c r="J26" s="1" t="s">
        <v>27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9" sqref="G9"/>
    </sheetView>
  </sheetViews>
  <sheetFormatPr defaultColWidth="14.75" defaultRowHeight="14.25"/>
  <cols>
    <col min="1" max="1" width="8.375" style="7" customWidth="1"/>
    <col min="2" max="2" width="14.75" style="7"/>
    <col min="3" max="3" width="10.25" style="10" customWidth="1"/>
    <col min="4" max="4" width="9.625" style="26" customWidth="1"/>
    <col min="5" max="5" width="10.625" style="10" customWidth="1"/>
    <col min="6" max="6" width="10.5" style="10" customWidth="1"/>
    <col min="7" max="7" width="10.625" style="10" customWidth="1"/>
    <col min="8" max="8" width="15.25" style="10" customWidth="1"/>
    <col min="9" max="9" width="9.75" style="7" customWidth="1"/>
    <col min="10" max="10" width="24.875" style="9" customWidth="1"/>
    <col min="11" max="16384" width="14.75" style="10"/>
  </cols>
  <sheetData>
    <row r="1" spans="1:11" s="7" customFormat="1" ht="25.5">
      <c r="A1" s="5" t="s">
        <v>12</v>
      </c>
      <c r="B1" s="2" t="s">
        <v>13</v>
      </c>
      <c r="C1" s="2" t="s">
        <v>70</v>
      </c>
      <c r="D1" s="14" t="s">
        <v>14</v>
      </c>
      <c r="E1" s="3" t="s">
        <v>38</v>
      </c>
      <c r="F1" s="3" t="s">
        <v>39</v>
      </c>
      <c r="G1" s="3" t="s">
        <v>66</v>
      </c>
      <c r="H1" s="4" t="s">
        <v>40</v>
      </c>
      <c r="I1" s="13" t="s">
        <v>50</v>
      </c>
      <c r="J1" s="12" t="s">
        <v>49</v>
      </c>
      <c r="K1" s="11" t="s">
        <v>68</v>
      </c>
    </row>
    <row r="2" spans="1:11">
      <c r="A2" s="6" t="s">
        <v>15</v>
      </c>
      <c r="B2" s="6" t="s">
        <v>16</v>
      </c>
      <c r="C2" s="36">
        <v>6807068</v>
      </c>
      <c r="D2" s="36">
        <v>3002921</v>
      </c>
      <c r="E2" s="36">
        <v>3503</v>
      </c>
      <c r="F2" s="36">
        <v>1838277</v>
      </c>
      <c r="G2" s="23">
        <f>(D2+F2)/F2</f>
        <v>2.6335519619730867</v>
      </c>
      <c r="H2" s="15">
        <v>1945622</v>
      </c>
      <c r="I2" s="43">
        <f>E2/(D2+F2)</f>
        <v>7.2358122927424157E-4</v>
      </c>
      <c r="J2" s="24" t="s">
        <v>41</v>
      </c>
      <c r="K2" s="8" t="s">
        <v>69</v>
      </c>
    </row>
    <row r="3" spans="1:11">
      <c r="A3" s="6" t="s">
        <v>15</v>
      </c>
      <c r="B3" s="6" t="s">
        <v>17</v>
      </c>
      <c r="C3" s="36">
        <v>2317998</v>
      </c>
      <c r="D3" s="36">
        <v>6</v>
      </c>
      <c r="E3" s="36">
        <v>1455935</v>
      </c>
      <c r="F3" s="36">
        <v>5296210</v>
      </c>
      <c r="G3" s="23">
        <f>(D3+F3)/F3</f>
        <v>1.0000011328855918</v>
      </c>
      <c r="H3" s="15">
        <v>1512054</v>
      </c>
      <c r="I3" s="43">
        <f>E3/(D3+F3)</f>
        <v>0.27490098591145073</v>
      </c>
      <c r="J3" s="25" t="s">
        <v>65</v>
      </c>
      <c r="K3" s="8" t="s">
        <v>69</v>
      </c>
    </row>
    <row r="4" spans="1:11">
      <c r="A4" s="6" t="s">
        <v>18</v>
      </c>
      <c r="B4" s="6" t="s">
        <v>19</v>
      </c>
      <c r="C4" s="37">
        <v>8797759</v>
      </c>
      <c r="D4" s="37">
        <v>3862312</v>
      </c>
      <c r="E4" s="37">
        <v>16500</v>
      </c>
      <c r="F4" s="37">
        <v>1824775</v>
      </c>
      <c r="G4" s="23">
        <f>(D4+F4)/F4</f>
        <v>3.1165962926936199</v>
      </c>
      <c r="H4" s="19">
        <v>2396327</v>
      </c>
      <c r="I4" s="43">
        <f>E4/(D4+F4)</f>
        <v>2.9013095808099998E-3</v>
      </c>
      <c r="J4" s="24" t="s">
        <v>42</v>
      </c>
      <c r="K4" s="24" t="s">
        <v>42</v>
      </c>
    </row>
    <row r="5" spans="1:11">
      <c r="A5" s="6" t="s">
        <v>18</v>
      </c>
      <c r="B5" s="6" t="s">
        <v>20</v>
      </c>
      <c r="C5" s="37">
        <v>7893112</v>
      </c>
      <c r="D5" s="37">
        <v>3420271</v>
      </c>
      <c r="E5" s="37">
        <v>304388</v>
      </c>
      <c r="F5" s="37">
        <v>1875990</v>
      </c>
      <c r="G5" s="23">
        <f>(D5+F5)/F5</f>
        <v>2.8231818932936741</v>
      </c>
      <c r="H5" s="19">
        <v>2245623</v>
      </c>
      <c r="I5" s="43">
        <f t="shared" ref="I5:I19" si="0">E5/(D5+F5)</f>
        <v>5.7472243154179904E-2</v>
      </c>
      <c r="J5" s="25" t="s">
        <v>57</v>
      </c>
      <c r="K5" s="25" t="s">
        <v>48</v>
      </c>
    </row>
    <row r="6" spans="1:11">
      <c r="A6" s="6" t="s">
        <v>18</v>
      </c>
      <c r="B6" s="6" t="s">
        <v>21</v>
      </c>
      <c r="C6" s="37">
        <v>9098442</v>
      </c>
      <c r="D6" s="37">
        <v>5000289</v>
      </c>
      <c r="E6" s="37">
        <v>86000</v>
      </c>
      <c r="F6" s="37">
        <v>1669826</v>
      </c>
      <c r="G6" s="23">
        <f>(D6+F6)/F6</f>
        <v>3.9944970314272266</v>
      </c>
      <c r="H6" s="19">
        <v>2239627</v>
      </c>
      <c r="I6" s="43">
        <f t="shared" si="0"/>
        <v>1.2893330924579262E-2</v>
      </c>
      <c r="J6" s="24" t="s">
        <v>44</v>
      </c>
      <c r="K6" s="24" t="s">
        <v>44</v>
      </c>
    </row>
    <row r="7" spans="1:11">
      <c r="A7" s="6" t="s">
        <v>18</v>
      </c>
      <c r="B7" s="6" t="s">
        <v>22</v>
      </c>
      <c r="C7" s="37">
        <v>5335493</v>
      </c>
      <c r="D7" s="37">
        <v>3595083</v>
      </c>
      <c r="E7" s="37">
        <v>5000</v>
      </c>
      <c r="F7" s="37"/>
      <c r="G7" s="23" t="s">
        <v>55</v>
      </c>
      <c r="H7" s="19">
        <v>986550</v>
      </c>
      <c r="I7" s="43">
        <f t="shared" si="0"/>
        <v>1.390788474146494E-3</v>
      </c>
      <c r="J7" s="24" t="s">
        <v>44</v>
      </c>
      <c r="K7" s="24" t="s">
        <v>44</v>
      </c>
    </row>
    <row r="8" spans="1:11">
      <c r="A8" s="6" t="s">
        <v>23</v>
      </c>
      <c r="B8" s="6" t="s">
        <v>24</v>
      </c>
      <c r="C8" s="38">
        <v>5511493</v>
      </c>
      <c r="D8" s="38">
        <v>2556218</v>
      </c>
      <c r="E8" s="38">
        <v>65000</v>
      </c>
      <c r="F8" s="38">
        <v>1288795</v>
      </c>
      <c r="G8" s="23">
        <f t="shared" ref="G8:G19" si="1">(D8+F8)/F8</f>
        <v>2.9834170678812377</v>
      </c>
      <c r="H8" s="22">
        <v>1651980</v>
      </c>
      <c r="I8" s="43">
        <f t="shared" si="0"/>
        <v>1.6905014365361053E-2</v>
      </c>
      <c r="J8" s="24" t="s">
        <v>44</v>
      </c>
      <c r="K8" s="24" t="s">
        <v>44</v>
      </c>
    </row>
    <row r="9" spans="1:11">
      <c r="A9" s="6" t="s">
        <v>23</v>
      </c>
      <c r="B9" s="6" t="s">
        <v>25</v>
      </c>
      <c r="C9" s="38">
        <v>6595533</v>
      </c>
      <c r="D9" s="38">
        <v>2347436</v>
      </c>
      <c r="E9" s="38">
        <v>90000</v>
      </c>
      <c r="F9" s="38">
        <v>1378349</v>
      </c>
      <c r="G9" s="23">
        <f t="shared" si="1"/>
        <v>2.7030781028607413</v>
      </c>
      <c r="H9" s="22">
        <v>2318960</v>
      </c>
      <c r="I9" s="43">
        <f t="shared" si="0"/>
        <v>2.4155983235747636E-2</v>
      </c>
      <c r="J9" s="24" t="s">
        <v>44</v>
      </c>
      <c r="K9" s="24" t="s">
        <v>44</v>
      </c>
    </row>
    <row r="10" spans="1:11">
      <c r="A10" s="6" t="s">
        <v>30</v>
      </c>
      <c r="B10" s="6" t="s">
        <v>59</v>
      </c>
      <c r="C10" s="39">
        <v>11355337</v>
      </c>
      <c r="D10" s="39">
        <v>3167056</v>
      </c>
      <c r="E10" s="39">
        <v>213987</v>
      </c>
      <c r="F10" s="39">
        <v>2886365</v>
      </c>
      <c r="G10" s="23">
        <f t="shared" si="1"/>
        <v>2.0972472296469782</v>
      </c>
      <c r="H10" s="16">
        <v>5051980</v>
      </c>
      <c r="I10" s="43">
        <f t="shared" si="0"/>
        <v>3.5349763381730757E-2</v>
      </c>
      <c r="J10" s="24" t="s">
        <v>44</v>
      </c>
      <c r="K10" s="25" t="s">
        <v>43</v>
      </c>
    </row>
    <row r="11" spans="1:11">
      <c r="A11" s="6" t="s">
        <v>30</v>
      </c>
      <c r="B11" s="6" t="s">
        <v>60</v>
      </c>
      <c r="C11" s="39">
        <v>9008659</v>
      </c>
      <c r="D11" s="39">
        <v>4416104</v>
      </c>
      <c r="E11" s="39">
        <v>348432</v>
      </c>
      <c r="F11" s="39">
        <v>2046611</v>
      </c>
      <c r="G11" s="23">
        <f t="shared" si="1"/>
        <v>3.1577642258348071</v>
      </c>
      <c r="H11" s="16">
        <v>2189412</v>
      </c>
      <c r="I11" s="43">
        <f t="shared" si="0"/>
        <v>5.391418312582251E-2</v>
      </c>
      <c r="J11" s="24" t="s">
        <v>45</v>
      </c>
      <c r="K11" s="24" t="s">
        <v>45</v>
      </c>
    </row>
    <row r="12" spans="1:11">
      <c r="A12" s="6" t="s">
        <v>30</v>
      </c>
      <c r="B12" s="6" t="s">
        <v>61</v>
      </c>
      <c r="C12" s="39">
        <v>9237200</v>
      </c>
      <c r="D12" s="39">
        <v>2923032</v>
      </c>
      <c r="E12" s="39">
        <v>257458</v>
      </c>
      <c r="F12" s="39">
        <v>2870373</v>
      </c>
      <c r="G12" s="23">
        <f t="shared" si="1"/>
        <v>2.0183456993220044</v>
      </c>
      <c r="H12" s="16">
        <v>3079559</v>
      </c>
      <c r="I12" s="43">
        <f t="shared" si="0"/>
        <v>4.4439841509440477E-2</v>
      </c>
      <c r="J12" s="24" t="s">
        <v>45</v>
      </c>
      <c r="K12" s="24" t="s">
        <v>45</v>
      </c>
    </row>
    <row r="13" spans="1:11">
      <c r="A13" s="6" t="s">
        <v>30</v>
      </c>
      <c r="B13" s="6" t="s">
        <v>62</v>
      </c>
      <c r="C13" s="39">
        <v>7720712</v>
      </c>
      <c r="D13" s="39">
        <v>2086661</v>
      </c>
      <c r="E13" s="39">
        <v>281192</v>
      </c>
      <c r="F13" s="39">
        <v>2548078</v>
      </c>
      <c r="G13" s="23">
        <f t="shared" si="1"/>
        <v>1.8189156689865851</v>
      </c>
      <c r="H13" s="16">
        <v>2709781</v>
      </c>
      <c r="I13" s="43">
        <f t="shared" si="0"/>
        <v>6.0670514564034779E-2</v>
      </c>
      <c r="J13" s="25" t="s">
        <v>56</v>
      </c>
      <c r="K13" s="24" t="s">
        <v>45</v>
      </c>
    </row>
    <row r="14" spans="1:11">
      <c r="A14" s="6" t="s">
        <v>30</v>
      </c>
      <c r="B14" s="6" t="s">
        <v>63</v>
      </c>
      <c r="C14" s="39">
        <v>9515789</v>
      </c>
      <c r="D14" s="39">
        <v>3277307</v>
      </c>
      <c r="E14" s="39">
        <v>101155</v>
      </c>
      <c r="F14" s="39">
        <v>2781691</v>
      </c>
      <c r="G14" s="23">
        <f t="shared" si="1"/>
        <v>2.178170760159917</v>
      </c>
      <c r="H14" s="16">
        <v>3326223</v>
      </c>
      <c r="I14" s="43">
        <f t="shared" si="0"/>
        <v>1.6695004685593227E-2</v>
      </c>
      <c r="J14" s="24" t="s">
        <v>58</v>
      </c>
      <c r="K14" s="24" t="s">
        <v>45</v>
      </c>
    </row>
    <row r="15" spans="1:11">
      <c r="A15" s="1" t="s">
        <v>2</v>
      </c>
      <c r="B15" s="1" t="s">
        <v>67</v>
      </c>
      <c r="C15" s="40">
        <v>7635531</v>
      </c>
      <c r="D15" s="40">
        <v>3115725</v>
      </c>
      <c r="E15" s="40">
        <v>264003</v>
      </c>
      <c r="F15" s="40">
        <v>1109804</v>
      </c>
      <c r="G15" s="23">
        <f t="shared" si="1"/>
        <v>3.8074551902858524</v>
      </c>
      <c r="H15" s="17">
        <v>3132912</v>
      </c>
      <c r="I15" s="43">
        <f t="shared" si="0"/>
        <v>6.2478094458705641E-2</v>
      </c>
      <c r="J15" s="24" t="s">
        <v>64</v>
      </c>
      <c r="K15" s="25" t="s">
        <v>47</v>
      </c>
    </row>
    <row r="16" spans="1:11">
      <c r="A16" s="1" t="s">
        <v>34</v>
      </c>
      <c r="B16" s="1" t="s">
        <v>11</v>
      </c>
      <c r="C16" s="39">
        <v>8910276</v>
      </c>
      <c r="D16" s="39">
        <v>5547462</v>
      </c>
      <c r="E16" s="39">
        <v>4000</v>
      </c>
      <c r="F16" s="39">
        <v>1233649</v>
      </c>
      <c r="G16" s="23">
        <f t="shared" si="1"/>
        <v>5.4967912266779289</v>
      </c>
      <c r="H16" s="18">
        <v>2124635</v>
      </c>
      <c r="I16" s="43">
        <f t="shared" si="0"/>
        <v>5.8987384220668263E-4</v>
      </c>
      <c r="J16" s="24" t="s">
        <v>41</v>
      </c>
      <c r="K16" s="24" t="s">
        <v>41</v>
      </c>
    </row>
    <row r="17" spans="1:11">
      <c r="A17" s="1" t="s">
        <v>5</v>
      </c>
      <c r="B17" s="1" t="s">
        <v>36</v>
      </c>
      <c r="C17" s="39">
        <v>5814046</v>
      </c>
      <c r="D17" s="39">
        <v>2999574</v>
      </c>
      <c r="E17" s="39">
        <v>10000</v>
      </c>
      <c r="F17" s="39">
        <v>763490</v>
      </c>
      <c r="G17" s="23">
        <f t="shared" si="1"/>
        <v>4.9287665850240341</v>
      </c>
      <c r="H17" s="18">
        <v>1405332</v>
      </c>
      <c r="I17" s="43">
        <f t="shared" si="0"/>
        <v>2.6574089624837633E-3</v>
      </c>
      <c r="J17" s="24" t="s">
        <v>41</v>
      </c>
      <c r="K17" s="24" t="s">
        <v>41</v>
      </c>
    </row>
    <row r="18" spans="1:11">
      <c r="A18" s="1" t="s">
        <v>6</v>
      </c>
      <c r="B18" s="1" t="s">
        <v>7</v>
      </c>
      <c r="C18" s="41">
        <v>6697886</v>
      </c>
      <c r="D18" s="37">
        <v>3566774</v>
      </c>
      <c r="E18" s="37">
        <v>22002</v>
      </c>
      <c r="F18" s="37">
        <v>1072800</v>
      </c>
      <c r="G18" s="23">
        <f t="shared" si="1"/>
        <v>4.3247334079045485</v>
      </c>
      <c r="H18" s="20">
        <v>2034358</v>
      </c>
      <c r="I18" s="43">
        <f t="shared" si="0"/>
        <v>4.7422457320435022E-3</v>
      </c>
      <c r="J18" s="24" t="s">
        <v>41</v>
      </c>
      <c r="K18" s="24" t="s">
        <v>41</v>
      </c>
    </row>
    <row r="19" spans="1:11">
      <c r="A19" s="1" t="s">
        <v>8</v>
      </c>
      <c r="B19" s="1" t="s">
        <v>9</v>
      </c>
      <c r="C19" s="42">
        <v>5953985</v>
      </c>
      <c r="D19" s="42">
        <v>3334728</v>
      </c>
      <c r="E19" s="42">
        <v>20000</v>
      </c>
      <c r="F19" s="42">
        <v>674137</v>
      </c>
      <c r="G19" s="23">
        <f t="shared" si="1"/>
        <v>5.9466621769758969</v>
      </c>
      <c r="H19" s="21">
        <v>1833400</v>
      </c>
      <c r="I19" s="43">
        <f t="shared" si="0"/>
        <v>4.9889432545121874E-3</v>
      </c>
      <c r="J19" s="24" t="s">
        <v>41</v>
      </c>
      <c r="K19" s="25" t="s">
        <v>46</v>
      </c>
    </row>
    <row r="20" spans="1:11">
      <c r="A20" s="44" t="s">
        <v>28</v>
      </c>
      <c r="B20" s="44" t="s">
        <v>53</v>
      </c>
      <c r="C20" s="45"/>
      <c r="D20" s="45"/>
      <c r="E20" s="45"/>
      <c r="F20" s="45"/>
      <c r="G20" s="46" t="e">
        <f t="shared" ref="G20:G26" si="2">(D20+F20)/F20</f>
        <v>#DIV/0!</v>
      </c>
      <c r="H20" s="47"/>
      <c r="I20" s="48" t="e">
        <f t="shared" ref="I20:I26" si="3">E20/(D20+F20)</f>
        <v>#DIV/0!</v>
      </c>
      <c r="J20" s="44" t="s">
        <v>52</v>
      </c>
      <c r="K20" s="44" t="s">
        <v>52</v>
      </c>
    </row>
    <row r="21" spans="1:11">
      <c r="A21" s="49" t="s">
        <v>10</v>
      </c>
      <c r="B21" s="49" t="s">
        <v>53</v>
      </c>
      <c r="C21" s="50"/>
      <c r="D21" s="50"/>
      <c r="E21" s="51"/>
      <c r="F21" s="51"/>
      <c r="G21" s="46" t="e">
        <f t="shared" si="2"/>
        <v>#DIV/0!</v>
      </c>
      <c r="H21" s="52"/>
      <c r="I21" s="48" t="e">
        <f t="shared" si="3"/>
        <v>#DIV/0!</v>
      </c>
      <c r="J21" s="49" t="s">
        <v>52</v>
      </c>
      <c r="K21" s="49" t="s">
        <v>52</v>
      </c>
    </row>
    <row r="22" spans="1:11">
      <c r="A22" s="6" t="s">
        <v>26</v>
      </c>
      <c r="B22" s="6" t="s">
        <v>27</v>
      </c>
      <c r="C22" s="36"/>
      <c r="D22" s="36"/>
      <c r="E22" s="36"/>
      <c r="F22" s="36"/>
      <c r="G22" s="19" t="e">
        <f t="shared" si="2"/>
        <v>#DIV/0!</v>
      </c>
      <c r="H22" s="15"/>
      <c r="I22" s="43" t="e">
        <f t="shared" si="3"/>
        <v>#DIV/0!</v>
      </c>
      <c r="J22" s="6" t="s">
        <v>27</v>
      </c>
      <c r="K22" s="6" t="s">
        <v>27</v>
      </c>
    </row>
    <row r="23" spans="1:11">
      <c r="A23" s="6" t="s">
        <v>29</v>
      </c>
      <c r="B23" s="6" t="s">
        <v>27</v>
      </c>
      <c r="C23" s="36"/>
      <c r="D23" s="36"/>
      <c r="E23" s="36"/>
      <c r="F23" s="36"/>
      <c r="G23" s="19" t="e">
        <f t="shared" si="2"/>
        <v>#DIV/0!</v>
      </c>
      <c r="H23" s="15"/>
      <c r="I23" s="43" t="e">
        <f t="shared" si="3"/>
        <v>#DIV/0!</v>
      </c>
      <c r="J23" s="6" t="s">
        <v>27</v>
      </c>
      <c r="K23" s="6" t="s">
        <v>27</v>
      </c>
    </row>
    <row r="24" spans="1:11">
      <c r="A24" s="1" t="s">
        <v>1</v>
      </c>
      <c r="B24" s="1" t="s">
        <v>27</v>
      </c>
      <c r="C24" s="38"/>
      <c r="D24" s="38"/>
      <c r="E24" s="36"/>
      <c r="F24" s="36"/>
      <c r="G24" s="19" t="e">
        <f t="shared" si="2"/>
        <v>#DIV/0!</v>
      </c>
      <c r="H24" s="15"/>
      <c r="I24" s="43" t="e">
        <f t="shared" si="3"/>
        <v>#DIV/0!</v>
      </c>
      <c r="J24" s="1" t="s">
        <v>27</v>
      </c>
      <c r="K24" s="1" t="s">
        <v>27</v>
      </c>
    </row>
    <row r="25" spans="1:11">
      <c r="A25" s="1" t="s">
        <v>3</v>
      </c>
      <c r="B25" s="1" t="s">
        <v>27</v>
      </c>
      <c r="C25" s="38"/>
      <c r="D25" s="38"/>
      <c r="E25" s="36"/>
      <c r="F25" s="36"/>
      <c r="G25" s="19" t="e">
        <f t="shared" si="2"/>
        <v>#DIV/0!</v>
      </c>
      <c r="H25" s="15"/>
      <c r="I25" s="43" t="e">
        <f t="shared" si="3"/>
        <v>#DIV/0!</v>
      </c>
      <c r="J25" s="1" t="s">
        <v>27</v>
      </c>
      <c r="K25" s="1" t="s">
        <v>27</v>
      </c>
    </row>
    <row r="26" spans="1:11">
      <c r="A26" s="1" t="s">
        <v>4</v>
      </c>
      <c r="B26" s="1" t="s">
        <v>27</v>
      </c>
      <c r="C26" s="38"/>
      <c r="D26" s="38"/>
      <c r="E26" s="36"/>
      <c r="F26" s="36"/>
      <c r="G26" s="19" t="e">
        <f t="shared" si="2"/>
        <v>#DIV/0!</v>
      </c>
      <c r="H26" s="15"/>
      <c r="I26" s="43" t="e">
        <f t="shared" si="3"/>
        <v>#DIV/0!</v>
      </c>
      <c r="J26" s="1" t="s">
        <v>27</v>
      </c>
      <c r="K26" s="1" t="s">
        <v>27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6"/>
  <sheetViews>
    <sheetView workbookViewId="0">
      <pane xSplit="2" ySplit="2" topLeftCell="L3" activePane="bottomRight" state="frozen"/>
      <selection pane="topRight" activeCell="C1" sqref="C1"/>
      <selection pane="bottomLeft" activeCell="A3" sqref="A3"/>
      <selection pane="bottomRight" activeCell="Y11" sqref="Y11"/>
    </sheetView>
  </sheetViews>
  <sheetFormatPr defaultRowHeight="14.25"/>
  <cols>
    <col min="3" max="3" width="10.25" customWidth="1"/>
    <col min="4" max="4" width="10.625" customWidth="1"/>
    <col min="5" max="5" width="10" customWidth="1"/>
    <col min="6" max="6" width="10.125" customWidth="1"/>
    <col min="10" max="10" width="9.875" customWidth="1"/>
    <col min="12" max="12" width="10" customWidth="1"/>
  </cols>
  <sheetData>
    <row r="1" spans="1:23">
      <c r="A1" s="127" t="s">
        <v>71</v>
      </c>
      <c r="B1" s="123" t="s">
        <v>72</v>
      </c>
      <c r="C1" s="123" t="s">
        <v>73</v>
      </c>
      <c r="D1" s="123" t="s">
        <v>74</v>
      </c>
      <c r="E1" s="123"/>
      <c r="F1" s="123" t="s">
        <v>75</v>
      </c>
      <c r="G1" s="57" t="s">
        <v>76</v>
      </c>
      <c r="H1" s="57" t="s">
        <v>77</v>
      </c>
      <c r="I1" s="123" t="s">
        <v>78</v>
      </c>
      <c r="J1" s="123" t="s">
        <v>79</v>
      </c>
      <c r="K1" s="57" t="s">
        <v>80</v>
      </c>
      <c r="L1" s="123" t="s">
        <v>81</v>
      </c>
      <c r="M1" s="123" t="s">
        <v>82</v>
      </c>
      <c r="N1" s="123" t="s">
        <v>83</v>
      </c>
      <c r="O1" s="57" t="s">
        <v>84</v>
      </c>
      <c r="P1" s="57" t="s">
        <v>85</v>
      </c>
      <c r="Q1" s="58" t="s">
        <v>190</v>
      </c>
      <c r="R1" s="58" t="s">
        <v>189</v>
      </c>
      <c r="S1" s="58" t="s">
        <v>86</v>
      </c>
      <c r="T1" s="123" t="s">
        <v>87</v>
      </c>
      <c r="U1" s="125"/>
      <c r="V1" s="123" t="s">
        <v>88</v>
      </c>
      <c r="W1" s="126"/>
    </row>
    <row r="2" spans="1:23" ht="24.75" thickBot="1">
      <c r="A2" s="128"/>
      <c r="B2" s="124"/>
      <c r="C2" s="124"/>
      <c r="D2" s="59" t="s">
        <v>89</v>
      </c>
      <c r="E2" s="59" t="s">
        <v>90</v>
      </c>
      <c r="F2" s="124"/>
      <c r="G2" s="60" t="s">
        <v>91</v>
      </c>
      <c r="H2" s="60" t="s">
        <v>92</v>
      </c>
      <c r="I2" s="124"/>
      <c r="J2" s="124"/>
      <c r="K2" s="60" t="s">
        <v>93</v>
      </c>
      <c r="L2" s="124"/>
      <c r="M2" s="124"/>
      <c r="N2" s="124"/>
      <c r="O2" s="60" t="s">
        <v>94</v>
      </c>
      <c r="P2" s="60" t="s">
        <v>95</v>
      </c>
      <c r="Q2" s="61" t="s">
        <v>96</v>
      </c>
      <c r="R2" s="61" t="s">
        <v>97</v>
      </c>
      <c r="S2" s="61" t="s">
        <v>98</v>
      </c>
      <c r="T2" s="59" t="s">
        <v>99</v>
      </c>
      <c r="U2" s="62" t="s">
        <v>100</v>
      </c>
      <c r="V2" s="63" t="s">
        <v>101</v>
      </c>
      <c r="W2" s="64" t="s">
        <v>102</v>
      </c>
    </row>
    <row r="3" spans="1:23">
      <c r="A3" s="65" t="s">
        <v>103</v>
      </c>
      <c r="B3" s="66" t="s">
        <v>104</v>
      </c>
      <c r="C3" s="67">
        <v>8071638.0360000003</v>
      </c>
      <c r="D3" s="68">
        <v>2118934.0099999998</v>
      </c>
      <c r="E3" s="68">
        <v>1026026.29</v>
      </c>
      <c r="F3" s="69">
        <v>4019437.55</v>
      </c>
      <c r="G3" s="118">
        <f t="shared" ref="G3:G36" si="0">(D3+F3)/D3</f>
        <v>2.8969149256328186</v>
      </c>
      <c r="H3" s="119">
        <f>(D3+F3+E3)/D3</f>
        <v>3.3811330679429701</v>
      </c>
      <c r="I3" s="70">
        <v>71570</v>
      </c>
      <c r="J3" s="70">
        <v>304781.56</v>
      </c>
      <c r="K3" s="71">
        <f t="shared" ref="K3:K36" si="1">J3/C3</f>
        <v>3.7759567344404638E-2</v>
      </c>
      <c r="L3" s="72">
        <v>530885.72908507567</v>
      </c>
      <c r="M3" s="73">
        <v>226518.19</v>
      </c>
      <c r="N3" s="74">
        <v>226518.19</v>
      </c>
      <c r="O3" s="75">
        <f t="shared" ref="O3:O36" si="2">N3/M3</f>
        <v>1</v>
      </c>
      <c r="P3" s="76">
        <f t="shared" ref="P3:P36" si="3">J3/D3</f>
        <v>0.14383721180632711</v>
      </c>
      <c r="Q3" s="69">
        <f>(D3+F3)*0.05</f>
        <v>306918.57799999998</v>
      </c>
      <c r="R3" s="77">
        <f>J3/(D3+F3)</f>
        <v>4.9651859132489533E-2</v>
      </c>
      <c r="S3" s="77">
        <f>J3/Q3</f>
        <v>0.99303718264979068</v>
      </c>
      <c r="T3" s="78" t="s">
        <v>105</v>
      </c>
      <c r="U3" s="79" t="s">
        <v>106</v>
      </c>
      <c r="V3" s="80" t="s">
        <v>101</v>
      </c>
      <c r="W3" s="81" t="s">
        <v>107</v>
      </c>
    </row>
    <row r="4" spans="1:23">
      <c r="A4" s="82" t="s">
        <v>108</v>
      </c>
      <c r="B4" s="83" t="s">
        <v>109</v>
      </c>
      <c r="C4" s="84">
        <v>9367913.2750000004</v>
      </c>
      <c r="D4" s="85">
        <v>1843332.06</v>
      </c>
      <c r="E4" s="85">
        <v>991735.62</v>
      </c>
      <c r="F4" s="86">
        <v>3473636.82</v>
      </c>
      <c r="G4" s="118">
        <f t="shared" si="0"/>
        <v>2.8844335729721968</v>
      </c>
      <c r="H4" s="119">
        <f t="shared" ref="H4:H36" si="4">(D4+F4+E4)/D4</f>
        <v>3.4224460350350547</v>
      </c>
      <c r="I4" s="87">
        <v>0</v>
      </c>
      <c r="J4" s="87">
        <v>2569358.29</v>
      </c>
      <c r="K4" s="71">
        <f t="shared" si="1"/>
        <v>0.2742722113853045</v>
      </c>
      <c r="L4" s="88">
        <v>489847.60056642629</v>
      </c>
      <c r="M4" s="89">
        <v>255148.97</v>
      </c>
      <c r="N4" s="90">
        <v>255148.97</v>
      </c>
      <c r="O4" s="75">
        <f t="shared" si="2"/>
        <v>1</v>
      </c>
      <c r="P4" s="76">
        <f t="shared" si="3"/>
        <v>1.3938662196327232</v>
      </c>
      <c r="Q4" s="69">
        <f t="shared" ref="Q4:Q36" si="5">(D4+F4)*0.05</f>
        <v>265848.44400000002</v>
      </c>
      <c r="R4" s="77">
        <f t="shared" ref="R4:R36" si="6">J4/(D4+F4)</f>
        <v>0.48323741364459522</v>
      </c>
      <c r="S4" s="77">
        <f t="shared" ref="S4:S36" si="7">J4/Q4</f>
        <v>9.6647482728919041</v>
      </c>
      <c r="T4" s="91" t="s">
        <v>105</v>
      </c>
      <c r="U4" s="92" t="s">
        <v>106</v>
      </c>
      <c r="V4" s="93" t="s">
        <v>101</v>
      </c>
      <c r="W4" s="94" t="s">
        <v>107</v>
      </c>
    </row>
    <row r="5" spans="1:23">
      <c r="A5" s="82" t="s">
        <v>110</v>
      </c>
      <c r="B5" s="83" t="s">
        <v>111</v>
      </c>
      <c r="C5" s="84">
        <v>8351765.4919999996</v>
      </c>
      <c r="D5" s="85">
        <v>2415744.98</v>
      </c>
      <c r="E5" s="85">
        <v>1085560.1340000001</v>
      </c>
      <c r="F5" s="86">
        <v>3955196.84</v>
      </c>
      <c r="G5" s="118">
        <f t="shared" si="0"/>
        <v>2.6372576048983452</v>
      </c>
      <c r="H5" s="119">
        <f t="shared" si="4"/>
        <v>3.0866262853622901</v>
      </c>
      <c r="I5" s="87">
        <v>67000</v>
      </c>
      <c r="J5" s="87">
        <v>180674</v>
      </c>
      <c r="K5" s="71">
        <f t="shared" si="1"/>
        <v>2.1633030785294948E-2</v>
      </c>
      <c r="L5" s="88">
        <v>647586.90074239485</v>
      </c>
      <c r="M5" s="89">
        <v>256687.92</v>
      </c>
      <c r="N5" s="90">
        <v>180674</v>
      </c>
      <c r="O5" s="75">
        <f t="shared" si="2"/>
        <v>0.70386639153100772</v>
      </c>
      <c r="P5" s="76">
        <f t="shared" si="3"/>
        <v>7.479017921833786E-2</v>
      </c>
      <c r="Q5" s="69">
        <f t="shared" si="5"/>
        <v>318547.09100000001</v>
      </c>
      <c r="R5" s="77">
        <f t="shared" si="6"/>
        <v>2.8359072348270165E-2</v>
      </c>
      <c r="S5" s="77">
        <f t="shared" si="7"/>
        <v>0.56718144696540329</v>
      </c>
      <c r="T5" s="91" t="s">
        <v>105</v>
      </c>
      <c r="U5" s="92" t="s">
        <v>106</v>
      </c>
      <c r="V5" s="93" t="s">
        <v>101</v>
      </c>
      <c r="W5" s="94" t="s">
        <v>107</v>
      </c>
    </row>
    <row r="6" spans="1:23">
      <c r="A6" s="82" t="s">
        <v>112</v>
      </c>
      <c r="B6" s="83" t="s">
        <v>113</v>
      </c>
      <c r="C6" s="84">
        <v>7950645.5379999997</v>
      </c>
      <c r="D6" s="85">
        <v>2204185.92</v>
      </c>
      <c r="E6" s="85">
        <v>960972.08</v>
      </c>
      <c r="F6" s="86">
        <v>3377383.7</v>
      </c>
      <c r="G6" s="118">
        <f t="shared" si="0"/>
        <v>2.5322589938329703</v>
      </c>
      <c r="H6" s="119">
        <f t="shared" si="4"/>
        <v>2.9682349572399049</v>
      </c>
      <c r="I6" s="87">
        <v>0</v>
      </c>
      <c r="J6" s="87">
        <v>827761.99</v>
      </c>
      <c r="K6" s="71">
        <f t="shared" si="1"/>
        <v>0.10411255111848756</v>
      </c>
      <c r="L6" s="88">
        <v>580339.31574100535</v>
      </c>
      <c r="M6" s="89">
        <v>250916.68</v>
      </c>
      <c r="N6" s="90">
        <v>250916.68</v>
      </c>
      <c r="O6" s="75">
        <f t="shared" si="2"/>
        <v>1</v>
      </c>
      <c r="P6" s="76">
        <f t="shared" si="3"/>
        <v>0.37554091172127624</v>
      </c>
      <c r="Q6" s="69">
        <f t="shared" si="5"/>
        <v>279078.48100000003</v>
      </c>
      <c r="R6" s="77">
        <f t="shared" si="6"/>
        <v>0.14830272599914288</v>
      </c>
      <c r="S6" s="77">
        <f t="shared" si="7"/>
        <v>2.966054519982857</v>
      </c>
      <c r="T6" s="91" t="s">
        <v>105</v>
      </c>
      <c r="U6" s="92" t="s">
        <v>106</v>
      </c>
      <c r="V6" s="93" t="s">
        <v>101</v>
      </c>
      <c r="W6" s="94" t="s">
        <v>107</v>
      </c>
    </row>
    <row r="7" spans="1:23">
      <c r="A7" s="82" t="s">
        <v>114</v>
      </c>
      <c r="B7" s="83" t="s">
        <v>115</v>
      </c>
      <c r="C7" s="84">
        <v>8744778.7990000006</v>
      </c>
      <c r="D7" s="85">
        <v>2380402.4</v>
      </c>
      <c r="E7" s="85">
        <v>1166680.622</v>
      </c>
      <c r="F7" s="86">
        <v>3720685.34</v>
      </c>
      <c r="G7" s="118">
        <f t="shared" si="0"/>
        <v>2.5630488945902594</v>
      </c>
      <c r="H7" s="119">
        <f t="shared" si="4"/>
        <v>3.0531679694155911</v>
      </c>
      <c r="I7" s="87">
        <v>76903.199999999997</v>
      </c>
      <c r="J7" s="87">
        <v>671976</v>
      </c>
      <c r="K7" s="71">
        <f t="shared" si="1"/>
        <v>7.6843110094087577E-2</v>
      </c>
      <c r="L7" s="88">
        <v>728128.67395110615</v>
      </c>
      <c r="M7" s="89">
        <v>252234.79</v>
      </c>
      <c r="N7" s="90">
        <v>252234.79</v>
      </c>
      <c r="O7" s="75">
        <f t="shared" si="2"/>
        <v>1</v>
      </c>
      <c r="P7" s="76">
        <f t="shared" si="3"/>
        <v>0.2822951279161876</v>
      </c>
      <c r="Q7" s="69">
        <f t="shared" si="5"/>
        <v>305054.38700000005</v>
      </c>
      <c r="R7" s="77">
        <f t="shared" si="6"/>
        <v>0.11014035998767656</v>
      </c>
      <c r="S7" s="77">
        <f t="shared" si="7"/>
        <v>2.202807199753531</v>
      </c>
      <c r="T7" s="91" t="s">
        <v>105</v>
      </c>
      <c r="U7" s="92" t="s">
        <v>116</v>
      </c>
      <c r="V7" s="93" t="s">
        <v>101</v>
      </c>
      <c r="W7" s="94" t="s">
        <v>107</v>
      </c>
    </row>
    <row r="8" spans="1:23">
      <c r="A8" s="82" t="s">
        <v>117</v>
      </c>
      <c r="B8" s="92" t="s">
        <v>118</v>
      </c>
      <c r="C8" s="84">
        <v>6897505.3159999996</v>
      </c>
      <c r="D8" s="85">
        <v>1643404.31</v>
      </c>
      <c r="E8" s="85">
        <v>1495679.0079999999</v>
      </c>
      <c r="F8" s="86">
        <v>2845795.95</v>
      </c>
      <c r="G8" s="118">
        <f t="shared" si="0"/>
        <v>2.7316468824400246</v>
      </c>
      <c r="H8" s="119">
        <f t="shared" si="4"/>
        <v>3.6417570719405008</v>
      </c>
      <c r="I8" s="87">
        <v>28710</v>
      </c>
      <c r="J8" s="87">
        <v>418306.15</v>
      </c>
      <c r="K8" s="71">
        <f t="shared" si="1"/>
        <v>6.0646006176996191E-2</v>
      </c>
      <c r="L8" s="88">
        <f>C8-SUM(D8:J8)</f>
        <v>465603.52459604479</v>
      </c>
      <c r="M8" s="89">
        <v>190285.73</v>
      </c>
      <c r="N8" s="90">
        <v>190285.73</v>
      </c>
      <c r="O8" s="75">
        <f t="shared" si="2"/>
        <v>1</v>
      </c>
      <c r="P8" s="76">
        <f t="shared" si="3"/>
        <v>0.25453635934543706</v>
      </c>
      <c r="Q8" s="69">
        <f t="shared" si="5"/>
        <v>224460.01300000001</v>
      </c>
      <c r="R8" s="77">
        <f t="shared" si="6"/>
        <v>9.3180550158838318E-2</v>
      </c>
      <c r="S8" s="77">
        <f t="shared" si="7"/>
        <v>1.8636110031767663</v>
      </c>
      <c r="T8" s="91" t="s">
        <v>105</v>
      </c>
      <c r="U8" s="92" t="s">
        <v>119</v>
      </c>
      <c r="V8" s="93" t="s">
        <v>101</v>
      </c>
      <c r="W8" s="94" t="s">
        <v>107</v>
      </c>
    </row>
    <row r="9" spans="1:23">
      <c r="A9" s="82" t="s">
        <v>120</v>
      </c>
      <c r="B9" s="83" t="s">
        <v>121</v>
      </c>
      <c r="C9" s="84">
        <v>7532892.2340000002</v>
      </c>
      <c r="D9" s="85">
        <v>1974598.89</v>
      </c>
      <c r="E9" s="85">
        <v>1116069.1200000001</v>
      </c>
      <c r="F9" s="86">
        <v>3476449.03</v>
      </c>
      <c r="G9" s="118">
        <f t="shared" si="0"/>
        <v>2.7605849206164601</v>
      </c>
      <c r="H9" s="119">
        <f t="shared" si="4"/>
        <v>3.3257980004232661</v>
      </c>
      <c r="I9" s="87">
        <v>45000</v>
      </c>
      <c r="J9" s="87">
        <v>12000</v>
      </c>
      <c r="K9" s="71">
        <f t="shared" si="1"/>
        <v>1.5930136297234595E-3</v>
      </c>
      <c r="L9" s="88">
        <v>908772.43341508042</v>
      </c>
      <c r="M9" s="89">
        <v>201114.48</v>
      </c>
      <c r="N9" s="90">
        <v>12000</v>
      </c>
      <c r="O9" s="75">
        <f t="shared" si="2"/>
        <v>5.9667508774107161E-2</v>
      </c>
      <c r="P9" s="76">
        <f t="shared" si="3"/>
        <v>6.0771836046155181E-3</v>
      </c>
      <c r="Q9" s="69">
        <f t="shared" si="5"/>
        <v>272552.39600000001</v>
      </c>
      <c r="R9" s="77">
        <f t="shared" si="6"/>
        <v>2.2014115773907926E-3</v>
      </c>
      <c r="S9" s="77">
        <f t="shared" si="7"/>
        <v>4.4028231547815856E-2</v>
      </c>
      <c r="T9" s="91" t="s">
        <v>105</v>
      </c>
      <c r="U9" s="92" t="s">
        <v>122</v>
      </c>
      <c r="V9" s="93" t="s">
        <v>101</v>
      </c>
      <c r="W9" s="94" t="s">
        <v>123</v>
      </c>
    </row>
    <row r="10" spans="1:23">
      <c r="A10" s="82" t="s">
        <v>124</v>
      </c>
      <c r="B10" s="83" t="s">
        <v>125</v>
      </c>
      <c r="C10" s="84">
        <v>6140661.4239999996</v>
      </c>
      <c r="D10" s="85">
        <v>1343875.42</v>
      </c>
      <c r="E10" s="85">
        <v>980179.23800000001</v>
      </c>
      <c r="F10" s="86">
        <v>2871404.18</v>
      </c>
      <c r="G10" s="118">
        <f t="shared" si="0"/>
        <v>3.1366594977977944</v>
      </c>
      <c r="H10" s="119">
        <f t="shared" si="4"/>
        <v>3.8660271336758281</v>
      </c>
      <c r="I10" s="87">
        <v>20000</v>
      </c>
      <c r="J10" s="87">
        <v>292542</v>
      </c>
      <c r="K10" s="71">
        <f t="shared" si="1"/>
        <v>4.7640144896547554E-2</v>
      </c>
      <c r="L10" s="88">
        <v>632657.44934050273</v>
      </c>
      <c r="M10" s="89">
        <v>164034.89000000001</v>
      </c>
      <c r="N10" s="90">
        <v>164034.89000000001</v>
      </c>
      <c r="O10" s="75">
        <f t="shared" si="2"/>
        <v>1</v>
      </c>
      <c r="P10" s="76">
        <f t="shared" si="3"/>
        <v>0.21768535657866264</v>
      </c>
      <c r="Q10" s="69">
        <f t="shared" si="5"/>
        <v>210763.97999999998</v>
      </c>
      <c r="R10" s="77">
        <f t="shared" si="6"/>
        <v>6.9400378565635371E-2</v>
      </c>
      <c r="S10" s="77">
        <f t="shared" si="7"/>
        <v>1.3880075713127074</v>
      </c>
      <c r="T10" s="91" t="s">
        <v>105</v>
      </c>
      <c r="U10" s="92" t="s">
        <v>126</v>
      </c>
      <c r="V10" s="93" t="s">
        <v>101</v>
      </c>
      <c r="W10" s="94" t="s">
        <v>123</v>
      </c>
    </row>
    <row r="11" spans="1:23">
      <c r="A11" s="82" t="s">
        <v>127</v>
      </c>
      <c r="B11" s="83" t="s">
        <v>128</v>
      </c>
      <c r="C11" s="84">
        <v>8315457.2589999996</v>
      </c>
      <c r="D11" s="85">
        <v>2062385.05</v>
      </c>
      <c r="E11" s="85">
        <v>1349727.96</v>
      </c>
      <c r="F11" s="86">
        <v>4345738.68</v>
      </c>
      <c r="G11" s="118">
        <f t="shared" si="0"/>
        <v>3.1071422526069994</v>
      </c>
      <c r="H11" s="119">
        <f t="shared" si="4"/>
        <v>3.7615922836523663</v>
      </c>
      <c r="I11" s="87">
        <v>15000</v>
      </c>
      <c r="J11" s="87">
        <v>27110.257000000001</v>
      </c>
      <c r="K11" s="71">
        <f t="shared" si="1"/>
        <v>3.2602244417356584E-3</v>
      </c>
      <c r="L11" s="88">
        <v>515492.20485774707</v>
      </c>
      <c r="M11" s="89">
        <v>251670.95</v>
      </c>
      <c r="N11" s="90">
        <v>27110.257000000001</v>
      </c>
      <c r="O11" s="75">
        <f t="shared" si="2"/>
        <v>0.10772104209881991</v>
      </c>
      <c r="P11" s="76">
        <f t="shared" si="3"/>
        <v>1.3145099650523554E-2</v>
      </c>
      <c r="Q11" s="69">
        <f t="shared" si="5"/>
        <v>320406.18650000001</v>
      </c>
      <c r="R11" s="77">
        <f t="shared" si="6"/>
        <v>4.2306076071973731E-3</v>
      </c>
      <c r="S11" s="77">
        <f t="shared" si="7"/>
        <v>8.4612152143947447E-2</v>
      </c>
      <c r="T11" s="91" t="s">
        <v>105</v>
      </c>
      <c r="U11" s="92" t="s">
        <v>129</v>
      </c>
      <c r="V11" s="93" t="s">
        <v>101</v>
      </c>
      <c r="W11" s="94" t="s">
        <v>123</v>
      </c>
    </row>
    <row r="12" spans="1:23">
      <c r="A12" s="82" t="s">
        <v>130</v>
      </c>
      <c r="B12" s="83" t="s">
        <v>131</v>
      </c>
      <c r="C12" s="84">
        <v>6802788.0539999995</v>
      </c>
      <c r="D12" s="85">
        <v>1931163.16</v>
      </c>
      <c r="E12" s="85">
        <v>879557.85</v>
      </c>
      <c r="F12" s="86">
        <v>3151114.93</v>
      </c>
      <c r="G12" s="118">
        <f t="shared" si="0"/>
        <v>2.6317186425615122</v>
      </c>
      <c r="H12" s="119">
        <f t="shared" si="4"/>
        <v>3.0871736078478214</v>
      </c>
      <c r="I12" s="87">
        <v>48422</v>
      </c>
      <c r="J12" s="87">
        <v>288012.53999999998</v>
      </c>
      <c r="K12" s="71">
        <f t="shared" si="1"/>
        <v>4.2337426612997345E-2</v>
      </c>
      <c r="L12" s="88">
        <v>504514.94228135701</v>
      </c>
      <c r="M12" s="89">
        <v>212106.94</v>
      </c>
      <c r="N12" s="90">
        <v>212106.94</v>
      </c>
      <c r="O12" s="75">
        <f t="shared" si="2"/>
        <v>1</v>
      </c>
      <c r="P12" s="76">
        <f t="shared" si="3"/>
        <v>0.14913941295359009</v>
      </c>
      <c r="Q12" s="69">
        <f t="shared" si="5"/>
        <v>254113.9045</v>
      </c>
      <c r="R12" s="77">
        <f t="shared" si="6"/>
        <v>5.666996864392361E-2</v>
      </c>
      <c r="S12" s="77">
        <f t="shared" si="7"/>
        <v>1.1333993728784721</v>
      </c>
      <c r="T12" s="91" t="s">
        <v>105</v>
      </c>
      <c r="U12" s="92" t="s">
        <v>132</v>
      </c>
      <c r="V12" s="93" t="s">
        <v>101</v>
      </c>
      <c r="W12" s="94" t="s">
        <v>123</v>
      </c>
    </row>
    <row r="13" spans="1:23">
      <c r="A13" s="82" t="s">
        <v>133</v>
      </c>
      <c r="B13" s="83" t="s">
        <v>134</v>
      </c>
      <c r="C13" s="84">
        <v>8682111.4010000005</v>
      </c>
      <c r="D13" s="85">
        <v>2183257</v>
      </c>
      <c r="E13" s="85">
        <v>1585571.47</v>
      </c>
      <c r="F13" s="86">
        <v>3433729.51</v>
      </c>
      <c r="G13" s="118">
        <f t="shared" si="0"/>
        <v>2.5727555253458481</v>
      </c>
      <c r="H13" s="119">
        <f t="shared" si="4"/>
        <v>3.2989968565313199</v>
      </c>
      <c r="I13" s="87">
        <v>458151.45699999999</v>
      </c>
      <c r="J13" s="87">
        <v>383149.114</v>
      </c>
      <c r="K13" s="71">
        <f t="shared" si="1"/>
        <v>4.4130868207458054E-2</v>
      </c>
      <c r="L13" s="88">
        <v>638250.27724447567</v>
      </c>
      <c r="M13" s="89">
        <v>225957.87</v>
      </c>
      <c r="N13" s="90">
        <v>225957.87</v>
      </c>
      <c r="O13" s="75">
        <f t="shared" si="2"/>
        <v>1</v>
      </c>
      <c r="P13" s="76">
        <f t="shared" si="3"/>
        <v>0.17549427941831861</v>
      </c>
      <c r="Q13" s="69">
        <f t="shared" si="5"/>
        <v>280849.32549999998</v>
      </c>
      <c r="R13" s="77">
        <f t="shared" si="6"/>
        <v>6.8212575073462303E-2</v>
      </c>
      <c r="S13" s="77">
        <f t="shared" si="7"/>
        <v>1.3642515014692462</v>
      </c>
      <c r="T13" s="91" t="s">
        <v>105</v>
      </c>
      <c r="U13" s="92" t="s">
        <v>135</v>
      </c>
      <c r="V13" s="93" t="s">
        <v>101</v>
      </c>
      <c r="W13" s="94" t="s">
        <v>123</v>
      </c>
    </row>
    <row r="14" spans="1:23">
      <c r="A14" s="82" t="s">
        <v>133</v>
      </c>
      <c r="B14" s="83" t="s">
        <v>136</v>
      </c>
      <c r="C14" s="84">
        <v>7376065.983</v>
      </c>
      <c r="D14" s="85">
        <v>2138306.84</v>
      </c>
      <c r="E14" s="85">
        <v>1250378.44</v>
      </c>
      <c r="F14" s="86">
        <v>3187660.8420000002</v>
      </c>
      <c r="G14" s="118">
        <f t="shared" si="0"/>
        <v>2.4907406095188849</v>
      </c>
      <c r="H14" s="119">
        <f t="shared" si="4"/>
        <v>3.0754922534878109</v>
      </c>
      <c r="I14" s="87">
        <v>21000</v>
      </c>
      <c r="J14" s="87">
        <v>258757.22</v>
      </c>
      <c r="K14" s="71">
        <f t="shared" si="1"/>
        <v>3.508065418562837E-2</v>
      </c>
      <c r="L14" s="88">
        <v>519960.1502593914</v>
      </c>
      <c r="M14" s="89">
        <v>212234.57</v>
      </c>
      <c r="N14" s="90">
        <v>212234.57</v>
      </c>
      <c r="O14" s="75">
        <f t="shared" si="2"/>
        <v>1</v>
      </c>
      <c r="P14" s="76">
        <f t="shared" si="3"/>
        <v>0.12101033170711833</v>
      </c>
      <c r="Q14" s="69">
        <f t="shared" si="5"/>
        <v>266298.38410000002</v>
      </c>
      <c r="R14" s="77">
        <f t="shared" si="6"/>
        <v>4.858407625613527E-2</v>
      </c>
      <c r="S14" s="77">
        <f t="shared" si="7"/>
        <v>0.97168152512270534</v>
      </c>
      <c r="T14" s="91" t="s">
        <v>105</v>
      </c>
      <c r="U14" s="92" t="s">
        <v>135</v>
      </c>
      <c r="V14" s="93" t="s">
        <v>101</v>
      </c>
      <c r="W14" s="94" t="s">
        <v>123</v>
      </c>
    </row>
    <row r="15" spans="1:23">
      <c r="A15" s="82" t="s">
        <v>137</v>
      </c>
      <c r="B15" s="83" t="s">
        <v>138</v>
      </c>
      <c r="C15" s="84">
        <v>7795938.9709999999</v>
      </c>
      <c r="D15" s="85">
        <v>1834523.3</v>
      </c>
      <c r="E15" s="85">
        <v>1167970.33</v>
      </c>
      <c r="F15" s="86">
        <v>3875325.42</v>
      </c>
      <c r="G15" s="118">
        <f t="shared" si="0"/>
        <v>3.1124427364863667</v>
      </c>
      <c r="H15" s="119">
        <f t="shared" si="4"/>
        <v>3.7491042223339432</v>
      </c>
      <c r="I15" s="87">
        <v>41160</v>
      </c>
      <c r="J15" s="87">
        <v>82391.58</v>
      </c>
      <c r="K15" s="71">
        <f t="shared" si="1"/>
        <v>1.0568525524184738E-2</v>
      </c>
      <c r="L15" s="88">
        <v>794565.2285572635</v>
      </c>
      <c r="M15" s="89">
        <v>205978.94</v>
      </c>
      <c r="N15" s="90">
        <v>82391.58</v>
      </c>
      <c r="O15" s="75">
        <f t="shared" si="2"/>
        <v>0.40000001941946106</v>
      </c>
      <c r="P15" s="76">
        <f t="shared" si="3"/>
        <v>4.4911710851532928E-2</v>
      </c>
      <c r="Q15" s="69">
        <f t="shared" si="5"/>
        <v>285492.43599999999</v>
      </c>
      <c r="R15" s="77">
        <f t="shared" si="6"/>
        <v>1.4429730810801587E-2</v>
      </c>
      <c r="S15" s="77">
        <f t="shared" si="7"/>
        <v>0.28859461621603177</v>
      </c>
      <c r="T15" s="91" t="s">
        <v>105</v>
      </c>
      <c r="U15" s="92" t="s">
        <v>139</v>
      </c>
      <c r="V15" s="93" t="s">
        <v>101</v>
      </c>
      <c r="W15" s="94" t="s">
        <v>123</v>
      </c>
    </row>
    <row r="16" spans="1:23">
      <c r="A16" s="82" t="s">
        <v>140</v>
      </c>
      <c r="B16" s="92" t="s">
        <v>141</v>
      </c>
      <c r="C16" s="84">
        <v>4520265.5990000004</v>
      </c>
      <c r="D16" s="85">
        <v>1141473.99</v>
      </c>
      <c r="E16" s="85">
        <v>696525.65</v>
      </c>
      <c r="F16" s="86">
        <v>2073480.95</v>
      </c>
      <c r="G16" s="118">
        <f t="shared" si="0"/>
        <v>2.8164942593216686</v>
      </c>
      <c r="H16" s="119">
        <f t="shared" si="4"/>
        <v>3.4266927010750372</v>
      </c>
      <c r="I16" s="87">
        <v>4000</v>
      </c>
      <c r="J16" s="87">
        <v>303250.45</v>
      </c>
      <c r="K16" s="71">
        <f t="shared" si="1"/>
        <v>6.7086865441510088E-2</v>
      </c>
      <c r="L16" s="88">
        <f>C16-SUM(D16:J16)</f>
        <v>301528.31581304036</v>
      </c>
      <c r="M16" s="89">
        <v>126250.45</v>
      </c>
      <c r="N16" s="90">
        <v>126250.45</v>
      </c>
      <c r="O16" s="75">
        <f t="shared" si="2"/>
        <v>1</v>
      </c>
      <c r="P16" s="76">
        <f t="shared" si="3"/>
        <v>0.26566566794921015</v>
      </c>
      <c r="Q16" s="69">
        <f t="shared" si="5"/>
        <v>160747.747</v>
      </c>
      <c r="R16" s="77">
        <f t="shared" si="6"/>
        <v>9.4324945655381409E-2</v>
      </c>
      <c r="S16" s="77">
        <f t="shared" si="7"/>
        <v>1.8864989131076282</v>
      </c>
      <c r="T16" s="91" t="s">
        <v>105</v>
      </c>
      <c r="U16" s="92" t="s">
        <v>139</v>
      </c>
      <c r="V16" s="93" t="s">
        <v>101</v>
      </c>
      <c r="W16" s="94" t="s">
        <v>123</v>
      </c>
    </row>
    <row r="17" spans="1:23">
      <c r="A17" s="82" t="s">
        <v>140</v>
      </c>
      <c r="B17" s="92" t="s">
        <v>142</v>
      </c>
      <c r="C17" s="84">
        <v>4944262.7209999999</v>
      </c>
      <c r="D17" s="85">
        <v>1380642.96</v>
      </c>
      <c r="E17" s="85">
        <v>949725.74</v>
      </c>
      <c r="F17" s="86">
        <v>2065422.94</v>
      </c>
      <c r="G17" s="118">
        <f t="shared" si="0"/>
        <v>2.4959862903295433</v>
      </c>
      <c r="H17" s="119">
        <f t="shared" si="4"/>
        <v>3.183872852978586</v>
      </c>
      <c r="I17" s="87">
        <v>11800</v>
      </c>
      <c r="J17" s="87">
        <v>143800.04</v>
      </c>
      <c r="K17" s="71">
        <f t="shared" si="1"/>
        <v>2.9084223091388597E-2</v>
      </c>
      <c r="L17" s="88">
        <f>C17-SUM(D17:J17)</f>
        <v>392865.36114085559</v>
      </c>
      <c r="M17" s="89">
        <v>121662.97</v>
      </c>
      <c r="N17" s="90">
        <v>121662.97</v>
      </c>
      <c r="O17" s="75">
        <f t="shared" si="2"/>
        <v>1</v>
      </c>
      <c r="P17" s="76">
        <f t="shared" si="3"/>
        <v>0.10415440064243692</v>
      </c>
      <c r="Q17" s="69">
        <f t="shared" si="5"/>
        <v>172303.29500000001</v>
      </c>
      <c r="R17" s="77">
        <f t="shared" si="6"/>
        <v>4.1728755100127371E-2</v>
      </c>
      <c r="S17" s="77">
        <f t="shared" si="7"/>
        <v>0.83457510200254725</v>
      </c>
      <c r="T17" s="91" t="s">
        <v>105</v>
      </c>
      <c r="U17" s="92" t="s">
        <v>139</v>
      </c>
      <c r="V17" s="93" t="s">
        <v>101</v>
      </c>
      <c r="W17" s="94" t="s">
        <v>123</v>
      </c>
    </row>
    <row r="18" spans="1:23">
      <c r="A18" s="91" t="s">
        <v>143</v>
      </c>
      <c r="B18" s="95" t="s">
        <v>144</v>
      </c>
      <c r="C18" s="84">
        <v>7863931.6900000004</v>
      </c>
      <c r="D18" s="85">
        <v>1743318.7</v>
      </c>
      <c r="E18" s="85">
        <v>1049766.8799999999</v>
      </c>
      <c r="F18" s="86">
        <v>3751563.9</v>
      </c>
      <c r="G18" s="118">
        <f t="shared" si="0"/>
        <v>3.1519667631626964</v>
      </c>
      <c r="H18" s="119">
        <f t="shared" si="4"/>
        <v>3.7541325518965634</v>
      </c>
      <c r="I18" s="87">
        <v>20000</v>
      </c>
      <c r="J18" s="87">
        <v>321546.28399999999</v>
      </c>
      <c r="K18" s="71">
        <f t="shared" si="1"/>
        <v>4.0888743274421803E-2</v>
      </c>
      <c r="L18" s="88">
        <v>977732.77403323725</v>
      </c>
      <c r="M18" s="89">
        <v>213164.43</v>
      </c>
      <c r="N18" s="90">
        <v>213164.43</v>
      </c>
      <c r="O18" s="75">
        <f t="shared" si="2"/>
        <v>1</v>
      </c>
      <c r="P18" s="76">
        <f t="shared" si="3"/>
        <v>0.1844449233522247</v>
      </c>
      <c r="Q18" s="69">
        <f t="shared" si="5"/>
        <v>274744.13</v>
      </c>
      <c r="R18" s="77">
        <f t="shared" si="6"/>
        <v>5.8517407451070931E-2</v>
      </c>
      <c r="S18" s="77">
        <f t="shared" si="7"/>
        <v>1.1703481490214185</v>
      </c>
      <c r="T18" s="91" t="s">
        <v>105</v>
      </c>
      <c r="U18" s="96" t="s">
        <v>145</v>
      </c>
      <c r="V18" s="93" t="s">
        <v>101</v>
      </c>
      <c r="W18" s="94" t="s">
        <v>123</v>
      </c>
    </row>
    <row r="19" spans="1:23">
      <c r="A19" s="82" t="s">
        <v>146</v>
      </c>
      <c r="B19" s="92" t="s">
        <v>147</v>
      </c>
      <c r="C19" s="84">
        <v>5352311.9539999999</v>
      </c>
      <c r="D19" s="85">
        <v>1217745.7</v>
      </c>
      <c r="E19" s="85">
        <v>709023.92</v>
      </c>
      <c r="F19" s="86">
        <v>1686137</v>
      </c>
      <c r="G19" s="118">
        <f t="shared" si="0"/>
        <v>2.3846380241786114</v>
      </c>
      <c r="H19" s="119">
        <f t="shared" si="4"/>
        <v>2.9668810327147943</v>
      </c>
      <c r="I19" s="87">
        <v>36280</v>
      </c>
      <c r="J19" s="87">
        <v>117447.75</v>
      </c>
      <c r="K19" s="71">
        <f t="shared" si="1"/>
        <v>2.1943367839803607E-2</v>
      </c>
      <c r="L19" s="88">
        <f>C19-SUM(D19:J19)</f>
        <v>1585672.2324809432</v>
      </c>
      <c r="M19" s="89">
        <v>117490.43</v>
      </c>
      <c r="N19" s="90">
        <v>117447.75</v>
      </c>
      <c r="O19" s="75">
        <f t="shared" si="2"/>
        <v>0.99963673637078365</v>
      </c>
      <c r="P19" s="76">
        <f t="shared" si="3"/>
        <v>9.6446860785466132E-2</v>
      </c>
      <c r="Q19" s="69">
        <f t="shared" si="5"/>
        <v>145194.13500000001</v>
      </c>
      <c r="R19" s="77">
        <f t="shared" si="6"/>
        <v>4.0445073762793514E-2</v>
      </c>
      <c r="S19" s="77">
        <f t="shared" si="7"/>
        <v>0.80890147525587031</v>
      </c>
      <c r="T19" s="91" t="s">
        <v>105</v>
      </c>
      <c r="U19" s="92" t="s">
        <v>148</v>
      </c>
      <c r="V19" s="93" t="s">
        <v>101</v>
      </c>
      <c r="W19" s="94" t="s">
        <v>123</v>
      </c>
    </row>
    <row r="20" spans="1:23">
      <c r="A20" s="82" t="s">
        <v>149</v>
      </c>
      <c r="B20" s="83" t="s">
        <v>150</v>
      </c>
      <c r="C20" s="84">
        <v>9270401.0669999998</v>
      </c>
      <c r="D20" s="85">
        <v>2417435.7400000002</v>
      </c>
      <c r="E20" s="85">
        <v>1228990.8500000001</v>
      </c>
      <c r="F20" s="86">
        <v>4615099.49</v>
      </c>
      <c r="G20" s="118">
        <f t="shared" si="0"/>
        <v>2.9090887975371786</v>
      </c>
      <c r="H20" s="119">
        <f t="shared" si="4"/>
        <v>3.4174749480621145</v>
      </c>
      <c r="I20" s="87">
        <v>66000</v>
      </c>
      <c r="J20" s="87">
        <v>273400</v>
      </c>
      <c r="K20" s="71">
        <f t="shared" si="1"/>
        <v>2.9491712173406015E-2</v>
      </c>
      <c r="L20" s="88">
        <v>669472.07791120186</v>
      </c>
      <c r="M20" s="89">
        <v>220220.87</v>
      </c>
      <c r="N20" s="90">
        <v>220220.87</v>
      </c>
      <c r="O20" s="75">
        <f t="shared" si="2"/>
        <v>1</v>
      </c>
      <c r="P20" s="76">
        <f t="shared" si="3"/>
        <v>0.11309504342812438</v>
      </c>
      <c r="Q20" s="69">
        <f t="shared" si="5"/>
        <v>351626.76150000002</v>
      </c>
      <c r="R20" s="77">
        <f t="shared" si="6"/>
        <v>3.8876449396756163E-2</v>
      </c>
      <c r="S20" s="77">
        <f t="shared" si="7"/>
        <v>0.77752898793512326</v>
      </c>
      <c r="T20" s="91" t="s">
        <v>105</v>
      </c>
      <c r="U20" s="92" t="s">
        <v>151</v>
      </c>
      <c r="V20" s="93" t="s">
        <v>101</v>
      </c>
      <c r="W20" s="94" t="s">
        <v>123</v>
      </c>
    </row>
    <row r="21" spans="1:23">
      <c r="A21" s="82" t="s">
        <v>152</v>
      </c>
      <c r="B21" s="83" t="s">
        <v>153</v>
      </c>
      <c r="C21" s="84">
        <v>4976617.88</v>
      </c>
      <c r="D21" s="85">
        <v>1415002.54</v>
      </c>
      <c r="E21" s="85">
        <v>596243.02</v>
      </c>
      <c r="F21" s="86">
        <v>2411979.4890000001</v>
      </c>
      <c r="G21" s="118">
        <f t="shared" si="0"/>
        <v>2.7045760843651911</v>
      </c>
      <c r="H21" s="119">
        <f t="shared" si="4"/>
        <v>3.1259484869899956</v>
      </c>
      <c r="I21" s="87">
        <v>36168</v>
      </c>
      <c r="J21" s="87">
        <v>40000</v>
      </c>
      <c r="K21" s="71">
        <f t="shared" si="1"/>
        <v>8.0375871655229431E-3</v>
      </c>
      <c r="L21" s="88">
        <v>477222.12642391492</v>
      </c>
      <c r="M21" s="89">
        <v>153657.93</v>
      </c>
      <c r="N21" s="90">
        <v>40000</v>
      </c>
      <c r="O21" s="75">
        <f t="shared" si="2"/>
        <v>0.26031848795568185</v>
      </c>
      <c r="P21" s="76">
        <f t="shared" si="3"/>
        <v>2.8268500493292398E-2</v>
      </c>
      <c r="Q21" s="69">
        <f t="shared" si="5"/>
        <v>191349.10145000002</v>
      </c>
      <c r="R21" s="77">
        <f t="shared" si="6"/>
        <v>1.0452100296497107E-2</v>
      </c>
      <c r="S21" s="77">
        <f t="shared" si="7"/>
        <v>0.20904200592994213</v>
      </c>
      <c r="T21" s="91" t="s">
        <v>105</v>
      </c>
      <c r="U21" s="92" t="s">
        <v>151</v>
      </c>
      <c r="V21" s="93" t="s">
        <v>101</v>
      </c>
      <c r="W21" s="94" t="s">
        <v>123</v>
      </c>
    </row>
    <row r="22" spans="1:23">
      <c r="A22" s="82" t="s">
        <v>154</v>
      </c>
      <c r="B22" s="83" t="s">
        <v>155</v>
      </c>
      <c r="C22" s="84">
        <v>7821471.8099999996</v>
      </c>
      <c r="D22" s="85">
        <v>2065184.18</v>
      </c>
      <c r="E22" s="85">
        <v>1358952.21</v>
      </c>
      <c r="F22" s="86">
        <v>3217353.56</v>
      </c>
      <c r="G22" s="118">
        <f t="shared" si="0"/>
        <v>2.5579015136557941</v>
      </c>
      <c r="H22" s="119">
        <f t="shared" si="4"/>
        <v>3.2159310604442073</v>
      </c>
      <c r="I22" s="87">
        <v>481586</v>
      </c>
      <c r="J22" s="87">
        <v>158087</v>
      </c>
      <c r="K22" s="71">
        <f t="shared" si="1"/>
        <v>2.0211924793730095E-2</v>
      </c>
      <c r="L22" s="88">
        <v>540306.30209848657</v>
      </c>
      <c r="M22" s="89">
        <v>215293.92</v>
      </c>
      <c r="N22" s="90">
        <v>158087</v>
      </c>
      <c r="O22" s="75">
        <f t="shared" si="2"/>
        <v>0.73428455387871605</v>
      </c>
      <c r="P22" s="76">
        <f t="shared" si="3"/>
        <v>7.6548620472194406E-2</v>
      </c>
      <c r="Q22" s="69">
        <f t="shared" si="5"/>
        <v>264126.88700000005</v>
      </c>
      <c r="R22" s="77">
        <f t="shared" si="6"/>
        <v>2.9926336124954971E-2</v>
      </c>
      <c r="S22" s="77">
        <f t="shared" si="7"/>
        <v>0.59852672249909933</v>
      </c>
      <c r="T22" s="91" t="s">
        <v>105</v>
      </c>
      <c r="U22" s="92" t="s">
        <v>156</v>
      </c>
      <c r="V22" s="93" t="s">
        <v>101</v>
      </c>
      <c r="W22" s="94" t="s">
        <v>123</v>
      </c>
    </row>
    <row r="23" spans="1:23">
      <c r="A23" s="82" t="s">
        <v>157</v>
      </c>
      <c r="B23" s="83" t="s">
        <v>158</v>
      </c>
      <c r="C23" s="84">
        <v>8200736.1160000004</v>
      </c>
      <c r="D23" s="85">
        <v>2091122.74</v>
      </c>
      <c r="E23" s="85">
        <v>1148130.8400000001</v>
      </c>
      <c r="F23" s="86">
        <v>3178113.8</v>
      </c>
      <c r="G23" s="118">
        <f t="shared" si="0"/>
        <v>2.5198121751571598</v>
      </c>
      <c r="H23" s="119">
        <f t="shared" si="4"/>
        <v>3.068862127146109</v>
      </c>
      <c r="I23" s="87">
        <v>50000</v>
      </c>
      <c r="J23" s="87">
        <v>360955.22</v>
      </c>
      <c r="K23" s="71">
        <f t="shared" si="1"/>
        <v>4.4014978032979296E-2</v>
      </c>
      <c r="L23" s="88">
        <v>1372410.9961878257</v>
      </c>
      <c r="M23" s="89">
        <v>200587.11</v>
      </c>
      <c r="N23" s="90">
        <v>200587.11</v>
      </c>
      <c r="O23" s="75">
        <f t="shared" si="2"/>
        <v>1</v>
      </c>
      <c r="P23" s="76">
        <f t="shared" si="3"/>
        <v>0.17261311978272495</v>
      </c>
      <c r="Q23" s="69">
        <f t="shared" si="5"/>
        <v>263461.82699999999</v>
      </c>
      <c r="R23" s="77">
        <f t="shared" si="6"/>
        <v>6.8502375488347311E-2</v>
      </c>
      <c r="S23" s="77">
        <f t="shared" si="7"/>
        <v>1.3700475097669462</v>
      </c>
      <c r="T23" s="91" t="s">
        <v>105</v>
      </c>
      <c r="U23" s="92" t="s">
        <v>156</v>
      </c>
      <c r="V23" s="93" t="s">
        <v>101</v>
      </c>
      <c r="W23" s="94" t="s">
        <v>123</v>
      </c>
    </row>
    <row r="24" spans="1:23">
      <c r="A24" s="82" t="s">
        <v>159</v>
      </c>
      <c r="B24" s="83" t="s">
        <v>160</v>
      </c>
      <c r="C24" s="84">
        <v>6957020.2719999999</v>
      </c>
      <c r="D24" s="85">
        <v>1685207.88</v>
      </c>
      <c r="E24" s="85">
        <v>1144082.53</v>
      </c>
      <c r="F24" s="86">
        <v>3109007.58</v>
      </c>
      <c r="G24" s="118">
        <f t="shared" si="0"/>
        <v>2.8448807514477088</v>
      </c>
      <c r="H24" s="119">
        <f t="shared" si="4"/>
        <v>3.5237777252738698</v>
      </c>
      <c r="I24" s="87">
        <v>56324.91</v>
      </c>
      <c r="J24" s="87">
        <v>212545</v>
      </c>
      <c r="K24" s="71">
        <f t="shared" si="1"/>
        <v>3.055115432902105E-2</v>
      </c>
      <c r="L24" s="88">
        <v>749849.52711924817</v>
      </c>
      <c r="M24" s="89">
        <v>174288.52</v>
      </c>
      <c r="N24" s="90">
        <v>174288.52</v>
      </c>
      <c r="O24" s="75">
        <f t="shared" si="2"/>
        <v>1</v>
      </c>
      <c r="P24" s="76">
        <f t="shared" si="3"/>
        <v>0.1261239058530868</v>
      </c>
      <c r="Q24" s="69">
        <f t="shared" si="5"/>
        <v>239710.77300000002</v>
      </c>
      <c r="R24" s="77">
        <f t="shared" si="6"/>
        <v>4.4333635351465825E-2</v>
      </c>
      <c r="S24" s="77">
        <f t="shared" si="7"/>
        <v>0.88667270702931644</v>
      </c>
      <c r="T24" s="91" t="s">
        <v>105</v>
      </c>
      <c r="U24" s="92" t="s">
        <v>161</v>
      </c>
      <c r="V24" s="93" t="s">
        <v>101</v>
      </c>
      <c r="W24" s="94" t="s">
        <v>123</v>
      </c>
    </row>
    <row r="25" spans="1:23">
      <c r="A25" s="82" t="s">
        <v>162</v>
      </c>
      <c r="B25" s="83" t="s">
        <v>163</v>
      </c>
      <c r="C25" s="84">
        <v>6901374.3480000002</v>
      </c>
      <c r="D25" s="85">
        <v>767030.08</v>
      </c>
      <c r="E25" s="85">
        <v>758388.65</v>
      </c>
      <c r="F25" s="86">
        <v>5040045.55</v>
      </c>
      <c r="G25" s="118">
        <f t="shared" si="0"/>
        <v>7.5708577556697652</v>
      </c>
      <c r="H25" s="119">
        <f t="shared" si="4"/>
        <v>8.5595916655576278</v>
      </c>
      <c r="I25" s="87">
        <v>35047.5</v>
      </c>
      <c r="J25" s="87">
        <v>32838.769999999997</v>
      </c>
      <c r="K25" s="71">
        <f t="shared" si="1"/>
        <v>4.7582942677955996E-3</v>
      </c>
      <c r="L25" s="88">
        <v>268016.22714224551</v>
      </c>
      <c r="M25" s="89">
        <v>106273.81</v>
      </c>
      <c r="N25" s="90">
        <v>32838.769999999997</v>
      </c>
      <c r="O25" s="75">
        <f t="shared" si="2"/>
        <v>0.30900153104513706</v>
      </c>
      <c r="P25" s="76">
        <f t="shared" si="3"/>
        <v>4.2812884209182514E-2</v>
      </c>
      <c r="Q25" s="69">
        <f t="shared" si="5"/>
        <v>290353.78149999998</v>
      </c>
      <c r="R25" s="77">
        <f t="shared" si="6"/>
        <v>5.6549582082849499E-3</v>
      </c>
      <c r="S25" s="77">
        <f t="shared" si="7"/>
        <v>0.11309916416569901</v>
      </c>
      <c r="T25" s="91" t="s">
        <v>105</v>
      </c>
      <c r="U25" s="92" t="s">
        <v>164</v>
      </c>
      <c r="V25" s="93" t="s">
        <v>101</v>
      </c>
      <c r="W25" s="94" t="s">
        <v>123</v>
      </c>
    </row>
    <row r="26" spans="1:23">
      <c r="A26" s="82" t="s">
        <v>165</v>
      </c>
      <c r="B26" s="83" t="s">
        <v>166</v>
      </c>
      <c r="C26" s="84">
        <v>7278994.8600000003</v>
      </c>
      <c r="D26" s="85">
        <v>2274724.94</v>
      </c>
      <c r="E26" s="85">
        <v>1003893.23</v>
      </c>
      <c r="F26" s="86">
        <v>3388463.36</v>
      </c>
      <c r="G26" s="118">
        <f t="shared" si="0"/>
        <v>2.4896145465394159</v>
      </c>
      <c r="H26" s="119">
        <f t="shared" si="4"/>
        <v>2.9309396546203952</v>
      </c>
      <c r="I26" s="87">
        <v>19257</v>
      </c>
      <c r="J26" s="87">
        <v>29550</v>
      </c>
      <c r="K26" s="71">
        <f t="shared" si="1"/>
        <v>4.0596264413353357E-3</v>
      </c>
      <c r="L26" s="88">
        <v>563103.84038545471</v>
      </c>
      <c r="M26" s="89">
        <v>225482.85</v>
      </c>
      <c r="N26" s="90">
        <v>29550</v>
      </c>
      <c r="O26" s="75">
        <f t="shared" si="2"/>
        <v>0.13105209553631239</v>
      </c>
      <c r="P26" s="76">
        <f t="shared" si="3"/>
        <v>1.2990581621705875E-2</v>
      </c>
      <c r="Q26" s="69">
        <f t="shared" si="5"/>
        <v>283159.41499999998</v>
      </c>
      <c r="R26" s="77">
        <f t="shared" si="6"/>
        <v>5.2179087882350652E-3</v>
      </c>
      <c r="S26" s="77">
        <f t="shared" si="7"/>
        <v>0.10435817576470131</v>
      </c>
      <c r="T26" s="91" t="s">
        <v>105</v>
      </c>
      <c r="U26" s="92" t="s">
        <v>164</v>
      </c>
      <c r="V26" s="93" t="s">
        <v>101</v>
      </c>
      <c r="W26" s="94" t="s">
        <v>123</v>
      </c>
    </row>
    <row r="27" spans="1:23">
      <c r="A27" s="82" t="s">
        <v>167</v>
      </c>
      <c r="B27" s="83" t="s">
        <v>168</v>
      </c>
      <c r="C27" s="84">
        <v>3409449.3939999999</v>
      </c>
      <c r="D27" s="85">
        <v>1251508.79</v>
      </c>
      <c r="E27" s="85">
        <v>797300.72</v>
      </c>
      <c r="F27" s="86">
        <v>841517.58</v>
      </c>
      <c r="G27" s="118">
        <f t="shared" si="0"/>
        <v>1.6724024527226853</v>
      </c>
      <c r="H27" s="119">
        <f t="shared" si="4"/>
        <v>2.3094740629029058</v>
      </c>
      <c r="I27" s="87">
        <v>27089.599999999999</v>
      </c>
      <c r="J27" s="87">
        <v>136591.26999999999</v>
      </c>
      <c r="K27" s="71">
        <f t="shared" si="1"/>
        <v>4.0062559731895521E-2</v>
      </c>
      <c r="L27" s="88">
        <v>355439.76159754721</v>
      </c>
      <c r="M27" s="89">
        <v>85711.94</v>
      </c>
      <c r="N27" s="90">
        <v>85711.94</v>
      </c>
      <c r="O27" s="75">
        <f t="shared" si="2"/>
        <v>1</v>
      </c>
      <c r="P27" s="76">
        <f t="shared" si="3"/>
        <v>0.10914127898374568</v>
      </c>
      <c r="Q27" s="69">
        <f t="shared" si="5"/>
        <v>104651.31850000001</v>
      </c>
      <c r="R27" s="77">
        <f t="shared" si="6"/>
        <v>6.5260176344553167E-2</v>
      </c>
      <c r="S27" s="77">
        <f t="shared" si="7"/>
        <v>1.3052035268910633</v>
      </c>
      <c r="T27" s="91" t="s">
        <v>105</v>
      </c>
      <c r="U27" s="92" t="s">
        <v>169</v>
      </c>
      <c r="V27" s="93" t="s">
        <v>101</v>
      </c>
      <c r="W27" s="94" t="s">
        <v>123</v>
      </c>
    </row>
    <row r="28" spans="1:23">
      <c r="A28" s="82" t="s">
        <v>170</v>
      </c>
      <c r="B28" s="83" t="s">
        <v>171</v>
      </c>
      <c r="C28" s="84">
        <v>7151791.8459999999</v>
      </c>
      <c r="D28" s="85">
        <v>1325146.94</v>
      </c>
      <c r="E28" s="85">
        <v>716405.9</v>
      </c>
      <c r="F28" s="86">
        <v>4543127.97</v>
      </c>
      <c r="G28" s="118">
        <f t="shared" si="0"/>
        <v>4.4283956238090854</v>
      </c>
      <c r="H28" s="119">
        <f t="shared" si="4"/>
        <v>4.9690193677691328</v>
      </c>
      <c r="I28" s="87">
        <v>172255</v>
      </c>
      <c r="J28" s="87">
        <v>28364.38</v>
      </c>
      <c r="K28" s="71">
        <f t="shared" si="1"/>
        <v>3.9660522300945054E-3</v>
      </c>
      <c r="L28" s="88">
        <v>366487.22760437615</v>
      </c>
      <c r="M28" s="89">
        <v>205521.57</v>
      </c>
      <c r="N28" s="90">
        <v>28364.38</v>
      </c>
      <c r="O28" s="75">
        <f t="shared" si="2"/>
        <v>0.13801169385772988</v>
      </c>
      <c r="P28" s="76">
        <f t="shared" si="3"/>
        <v>2.1404705503828884E-2</v>
      </c>
      <c r="Q28" s="69">
        <f t="shared" si="5"/>
        <v>293413.74550000002</v>
      </c>
      <c r="R28" s="77">
        <f t="shared" si="6"/>
        <v>4.8335124776899725E-3</v>
      </c>
      <c r="S28" s="77">
        <f t="shared" si="7"/>
        <v>9.6670249553799451E-2</v>
      </c>
      <c r="T28" s="91" t="s">
        <v>105</v>
      </c>
      <c r="U28" s="92" t="s">
        <v>172</v>
      </c>
      <c r="V28" s="93" t="s">
        <v>101</v>
      </c>
      <c r="W28" s="94" t="s">
        <v>123</v>
      </c>
    </row>
    <row r="29" spans="1:23">
      <c r="A29" s="82" t="s">
        <v>173</v>
      </c>
      <c r="B29" s="83" t="s">
        <v>174</v>
      </c>
      <c r="C29" s="84">
        <v>9347158.5460000001</v>
      </c>
      <c r="D29" s="85">
        <v>2151963.98</v>
      </c>
      <c r="E29" s="85">
        <v>1621131.4580000001</v>
      </c>
      <c r="F29" s="86">
        <v>4402766.2050000001</v>
      </c>
      <c r="G29" s="118">
        <f t="shared" si="0"/>
        <v>3.045929321270517</v>
      </c>
      <c r="H29" s="119">
        <f t="shared" si="4"/>
        <v>3.7992558049229062</v>
      </c>
      <c r="I29" s="87">
        <v>0</v>
      </c>
      <c r="J29" s="87">
        <v>17944.424999999999</v>
      </c>
      <c r="K29" s="71">
        <f t="shared" si="1"/>
        <v>1.9197732564062576E-3</v>
      </c>
      <c r="L29" s="88">
        <v>1153349.432070679</v>
      </c>
      <c r="M29" s="89">
        <v>227936.79</v>
      </c>
      <c r="N29" s="90">
        <v>17944.424999999999</v>
      </c>
      <c r="O29" s="75">
        <f t="shared" si="2"/>
        <v>7.8725444014544552E-2</v>
      </c>
      <c r="P29" s="76">
        <f t="shared" si="3"/>
        <v>8.3386270247887695E-3</v>
      </c>
      <c r="Q29" s="69">
        <f t="shared" si="5"/>
        <v>327736.50925000006</v>
      </c>
      <c r="R29" s="77">
        <f t="shared" si="6"/>
        <v>2.7376298479935062E-3</v>
      </c>
      <c r="S29" s="77">
        <f t="shared" si="7"/>
        <v>5.4752596959870121E-2</v>
      </c>
      <c r="T29" s="91" t="s">
        <v>105</v>
      </c>
      <c r="U29" s="92" t="s">
        <v>175</v>
      </c>
      <c r="V29" s="93" t="s">
        <v>101</v>
      </c>
      <c r="W29" s="94" t="s">
        <v>123</v>
      </c>
    </row>
    <row r="30" spans="1:23">
      <c r="A30" s="82" t="s">
        <v>176</v>
      </c>
      <c r="B30" s="92" t="s">
        <v>177</v>
      </c>
      <c r="C30" s="84">
        <v>10269284.929</v>
      </c>
      <c r="D30" s="85">
        <v>2691109.06</v>
      </c>
      <c r="E30" s="85">
        <v>1836299.4550000001</v>
      </c>
      <c r="F30" s="86">
        <v>4919591.1440000003</v>
      </c>
      <c r="G30" s="118">
        <f t="shared" si="0"/>
        <v>2.8280905880492262</v>
      </c>
      <c r="H30" s="119">
        <f t="shared" si="4"/>
        <v>3.5104484613492399</v>
      </c>
      <c r="I30" s="87">
        <v>23000</v>
      </c>
      <c r="J30" s="87">
        <v>25000</v>
      </c>
      <c r="K30" s="71">
        <f t="shared" si="1"/>
        <v>2.4344440896172936E-3</v>
      </c>
      <c r="L30" s="88">
        <f>C30-SUM(D30:J30)</f>
        <v>774278.93146094866</v>
      </c>
      <c r="M30" s="89">
        <v>303734.49</v>
      </c>
      <c r="N30" s="90">
        <v>25000</v>
      </c>
      <c r="O30" s="75">
        <f t="shared" si="2"/>
        <v>8.2308729574965295E-2</v>
      </c>
      <c r="P30" s="76">
        <f t="shared" si="3"/>
        <v>9.2898501854101739E-3</v>
      </c>
      <c r="Q30" s="69">
        <f t="shared" si="5"/>
        <v>380535.01020000002</v>
      </c>
      <c r="R30" s="77">
        <f t="shared" si="6"/>
        <v>3.2848488745964013E-3</v>
      </c>
      <c r="S30" s="77">
        <f t="shared" si="7"/>
        <v>6.5696977491928016E-2</v>
      </c>
      <c r="T30" s="91" t="s">
        <v>105</v>
      </c>
      <c r="U30" s="92" t="s">
        <v>175</v>
      </c>
      <c r="V30" s="93" t="s">
        <v>101</v>
      </c>
      <c r="W30" s="94" t="s">
        <v>123</v>
      </c>
    </row>
    <row r="31" spans="1:23">
      <c r="A31" s="82" t="s">
        <v>178</v>
      </c>
      <c r="B31" s="83" t="s">
        <v>179</v>
      </c>
      <c r="C31" s="89">
        <v>6045559.5369999995</v>
      </c>
      <c r="D31" s="85">
        <v>1101042.76</v>
      </c>
      <c r="E31" s="85">
        <v>696682.32</v>
      </c>
      <c r="F31" s="85">
        <v>3070855.86</v>
      </c>
      <c r="G31" s="118">
        <f t="shared" si="0"/>
        <v>3.7890432338885733</v>
      </c>
      <c r="H31" s="119">
        <f t="shared" si="4"/>
        <v>4.4217909756747327</v>
      </c>
      <c r="I31" s="85">
        <v>59000</v>
      </c>
      <c r="J31" s="85">
        <v>272180.60499999998</v>
      </c>
      <c r="K31" s="71">
        <f t="shared" si="1"/>
        <v>4.5021573823597595E-2</v>
      </c>
      <c r="L31" s="97">
        <v>845794.20295676682</v>
      </c>
      <c r="M31" s="89">
        <v>135106.46</v>
      </c>
      <c r="N31" s="98">
        <v>135106.46</v>
      </c>
      <c r="O31" s="75">
        <f t="shared" si="2"/>
        <v>1</v>
      </c>
      <c r="P31" s="76">
        <f t="shared" si="3"/>
        <v>0.24720257458484171</v>
      </c>
      <c r="Q31" s="69">
        <f t="shared" si="5"/>
        <v>208594.93100000001</v>
      </c>
      <c r="R31" s="77">
        <f t="shared" si="6"/>
        <v>6.5241423579943073E-2</v>
      </c>
      <c r="S31" s="77">
        <f t="shared" si="7"/>
        <v>1.3048284715988614</v>
      </c>
      <c r="T31" s="91" t="s">
        <v>105</v>
      </c>
      <c r="U31" s="82" t="s">
        <v>180</v>
      </c>
      <c r="V31" s="93" t="s">
        <v>101</v>
      </c>
      <c r="W31" s="94" t="s">
        <v>123</v>
      </c>
    </row>
    <row r="32" spans="1:23">
      <c r="A32" s="82" t="s">
        <v>181</v>
      </c>
      <c r="B32" s="83" t="s">
        <v>182</v>
      </c>
      <c r="C32" s="89">
        <v>7022244.0820000004</v>
      </c>
      <c r="D32" s="85">
        <v>1574498.97</v>
      </c>
      <c r="E32" s="85">
        <v>972903.08</v>
      </c>
      <c r="F32" s="85">
        <v>3323376.31</v>
      </c>
      <c r="G32" s="118">
        <f t="shared" si="0"/>
        <v>3.1107516570811096</v>
      </c>
      <c r="H32" s="119">
        <f t="shared" si="4"/>
        <v>3.7286644652425531</v>
      </c>
      <c r="I32" s="85">
        <v>64000</v>
      </c>
      <c r="J32" s="85">
        <v>690105.15</v>
      </c>
      <c r="K32" s="71">
        <f t="shared" si="1"/>
        <v>9.8274161641423843E-2</v>
      </c>
      <c r="L32" s="97">
        <v>397357.46124834381</v>
      </c>
      <c r="M32" s="89">
        <v>184584.48</v>
      </c>
      <c r="N32" s="98">
        <v>184584.48</v>
      </c>
      <c r="O32" s="75">
        <f t="shared" si="2"/>
        <v>1</v>
      </c>
      <c r="P32" s="76">
        <f t="shared" si="3"/>
        <v>0.43830142994631494</v>
      </c>
      <c r="Q32" s="69">
        <f t="shared" si="5"/>
        <v>244893.76400000002</v>
      </c>
      <c r="R32" s="77">
        <f t="shared" si="6"/>
        <v>0.140898881769811</v>
      </c>
      <c r="S32" s="77">
        <f t="shared" si="7"/>
        <v>2.81797763539622</v>
      </c>
      <c r="T32" s="91" t="s">
        <v>105</v>
      </c>
      <c r="U32" s="82" t="s">
        <v>180</v>
      </c>
      <c r="V32" s="93" t="s">
        <v>101</v>
      </c>
      <c r="W32" s="94" t="s">
        <v>123</v>
      </c>
    </row>
    <row r="33" spans="1:23">
      <c r="A33" s="82" t="s">
        <v>183</v>
      </c>
      <c r="B33" s="83" t="s">
        <v>184</v>
      </c>
      <c r="C33" s="89">
        <v>7980380.0269999998</v>
      </c>
      <c r="D33" s="85">
        <v>1502803.5</v>
      </c>
      <c r="E33" s="85">
        <v>1073183.9920000001</v>
      </c>
      <c r="F33" s="85">
        <v>3048779.76</v>
      </c>
      <c r="G33" s="118">
        <f t="shared" si="0"/>
        <v>3.0287281470930827</v>
      </c>
      <c r="H33" s="119">
        <f t="shared" si="4"/>
        <v>3.7428494490463993</v>
      </c>
      <c r="I33" s="85">
        <v>620000</v>
      </c>
      <c r="J33" s="85">
        <v>1243826.0020000001</v>
      </c>
      <c r="K33" s="71">
        <f t="shared" si="1"/>
        <v>0.15586049759432091</v>
      </c>
      <c r="L33" s="97">
        <v>491783.74427185208</v>
      </c>
      <c r="M33" s="89">
        <v>196885.54800000001</v>
      </c>
      <c r="N33" s="98">
        <v>196885.54800000001</v>
      </c>
      <c r="O33" s="75">
        <f t="shared" si="2"/>
        <v>1</v>
      </c>
      <c r="P33" s="76">
        <f t="shared" si="3"/>
        <v>0.82767041865420199</v>
      </c>
      <c r="Q33" s="69">
        <f t="shared" si="5"/>
        <v>227579.163</v>
      </c>
      <c r="R33" s="77">
        <f t="shared" si="6"/>
        <v>0.2732732614013525</v>
      </c>
      <c r="S33" s="77">
        <f t="shared" si="7"/>
        <v>5.4654652280270497</v>
      </c>
      <c r="T33" s="91" t="s">
        <v>105</v>
      </c>
      <c r="U33" s="82" t="s">
        <v>180</v>
      </c>
      <c r="V33" s="93" t="s">
        <v>101</v>
      </c>
      <c r="W33" s="94" t="s">
        <v>123</v>
      </c>
    </row>
    <row r="34" spans="1:23">
      <c r="A34" s="82" t="s">
        <v>181</v>
      </c>
      <c r="B34" s="83" t="s">
        <v>185</v>
      </c>
      <c r="C34" s="89">
        <v>4290043.0290000001</v>
      </c>
      <c r="D34" s="85">
        <v>990905.4</v>
      </c>
      <c r="E34" s="85">
        <v>608254.19999999995</v>
      </c>
      <c r="F34" s="85">
        <v>2133153.2000000002</v>
      </c>
      <c r="G34" s="118">
        <f t="shared" si="0"/>
        <v>3.1527314312748724</v>
      </c>
      <c r="H34" s="119">
        <f t="shared" si="4"/>
        <v>3.7665682314376325</v>
      </c>
      <c r="I34" s="85">
        <v>144760</v>
      </c>
      <c r="J34" s="85">
        <v>111713.33</v>
      </c>
      <c r="K34" s="71">
        <f t="shared" si="1"/>
        <v>2.6040142078957221E-2</v>
      </c>
      <c r="L34" s="97">
        <v>301253.74626856856</v>
      </c>
      <c r="M34" s="89">
        <v>118914.02</v>
      </c>
      <c r="N34" s="98">
        <v>111713.33</v>
      </c>
      <c r="O34" s="75">
        <f t="shared" si="2"/>
        <v>0.93944624864250659</v>
      </c>
      <c r="P34" s="76">
        <f t="shared" si="3"/>
        <v>0.11273864286136699</v>
      </c>
      <c r="Q34" s="69">
        <f t="shared" si="5"/>
        <v>156202.93000000002</v>
      </c>
      <c r="R34" s="77">
        <f t="shared" si="6"/>
        <v>3.5759037938660948E-2</v>
      </c>
      <c r="S34" s="77">
        <f t="shared" si="7"/>
        <v>0.71518075877321885</v>
      </c>
      <c r="T34" s="91" t="s">
        <v>105</v>
      </c>
      <c r="U34" s="82" t="s">
        <v>186</v>
      </c>
      <c r="V34" s="93" t="s">
        <v>101</v>
      </c>
      <c r="W34" s="94" t="s">
        <v>123</v>
      </c>
    </row>
    <row r="35" spans="1:23">
      <c r="A35" s="99" t="s">
        <v>149</v>
      </c>
      <c r="B35" s="100" t="s">
        <v>187</v>
      </c>
      <c r="C35" s="101">
        <v>12682729.325999999</v>
      </c>
      <c r="D35" s="102">
        <v>1733077.35</v>
      </c>
      <c r="E35" s="102">
        <v>915354.61600000004</v>
      </c>
      <c r="F35" s="102">
        <v>3475647.17</v>
      </c>
      <c r="G35" s="120">
        <f t="shared" si="0"/>
        <v>3.0054772338926474</v>
      </c>
      <c r="H35" s="119">
        <f t="shared" si="4"/>
        <v>3.5336444365855915</v>
      </c>
      <c r="I35" s="102">
        <v>120000</v>
      </c>
      <c r="J35" s="102">
        <v>5645765.4000000004</v>
      </c>
      <c r="K35" s="103">
        <f t="shared" si="1"/>
        <v>0.4451538194090448</v>
      </c>
      <c r="L35" s="104">
        <v>792881.78452276625</v>
      </c>
      <c r="M35" s="101">
        <v>225567.28</v>
      </c>
      <c r="N35" s="105">
        <v>225567.28</v>
      </c>
      <c r="O35" s="106">
        <f t="shared" si="2"/>
        <v>1</v>
      </c>
      <c r="P35" s="107">
        <f t="shared" si="3"/>
        <v>3.2576534451852366</v>
      </c>
      <c r="Q35" s="69">
        <f t="shared" si="5"/>
        <v>260436.226</v>
      </c>
      <c r="R35" s="77">
        <f t="shared" si="6"/>
        <v>1.0839055469956014</v>
      </c>
      <c r="S35" s="77">
        <f t="shared" si="7"/>
        <v>21.678110939912024</v>
      </c>
      <c r="T35" s="108" t="s">
        <v>105</v>
      </c>
      <c r="U35" s="99" t="s">
        <v>186</v>
      </c>
      <c r="V35" s="109" t="s">
        <v>101</v>
      </c>
      <c r="W35" s="110" t="s">
        <v>123</v>
      </c>
    </row>
    <row r="36" spans="1:23">
      <c r="A36" s="111" t="s">
        <v>188</v>
      </c>
      <c r="B36" s="112"/>
      <c r="C36" s="113">
        <f>SUBTOTAL(9,C3:C35)</f>
        <v>244316190.81500003</v>
      </c>
      <c r="D36" s="113">
        <f>SUBTOTAL(9,D3:D35)</f>
        <v>58595059.539999992</v>
      </c>
      <c r="E36" s="113">
        <f>SUBTOTAL(9,E3:E35)</f>
        <v>34937347.423</v>
      </c>
      <c r="F36" s="113">
        <f>SUBTOTAL(9,F3:F35)</f>
        <v>110029041.61</v>
      </c>
      <c r="G36" s="121">
        <f t="shared" si="0"/>
        <v>2.8777870092424518</v>
      </c>
      <c r="H36" s="122">
        <f t="shared" si="4"/>
        <v>3.474037746032812</v>
      </c>
      <c r="I36" s="113">
        <f>SUBTOTAL(9,I3:I35)</f>
        <v>2939484.6670000004</v>
      </c>
      <c r="J36" s="113">
        <f>SUBTOTAL(9,J3:J35)</f>
        <v>16481731.777000003</v>
      </c>
      <c r="K36" s="114">
        <f t="shared" si="1"/>
        <v>6.746066121127528E-2</v>
      </c>
      <c r="L36" s="113">
        <f>SUBTOTAL(9,L3:L35)</f>
        <v>21333410.503376171</v>
      </c>
      <c r="M36" s="113">
        <f>SUBTOTAL(9,M3:M35)</f>
        <v>6463226.7880000016</v>
      </c>
      <c r="N36" s="113">
        <f>SUBTOTAL(9,N3:N35)</f>
        <v>4736590.1800000006</v>
      </c>
      <c r="O36" s="115">
        <f t="shared" si="2"/>
        <v>0.73285223238556729</v>
      </c>
      <c r="P36" s="115">
        <f t="shared" si="3"/>
        <v>0.28128193582171768</v>
      </c>
      <c r="Q36" s="116">
        <f t="shared" si="5"/>
        <v>8431205.0574999992</v>
      </c>
      <c r="R36" s="117">
        <f t="shared" si="6"/>
        <v>9.7742444078848717E-2</v>
      </c>
      <c r="S36" s="117">
        <f t="shared" si="7"/>
        <v>1.9548488815769742</v>
      </c>
      <c r="T36" s="112"/>
      <c r="U36" s="112"/>
      <c r="V36" s="112"/>
      <c r="W36" s="112"/>
    </row>
  </sheetData>
  <mergeCells count="12">
    <mergeCell ref="L1:L2"/>
    <mergeCell ref="M1:M2"/>
    <mergeCell ref="N1:N2"/>
    <mergeCell ref="T1:U1"/>
    <mergeCell ref="V1:W1"/>
    <mergeCell ref="A1:A2"/>
    <mergeCell ref="B1:B2"/>
    <mergeCell ref="C1:C2"/>
    <mergeCell ref="D1:E1"/>
    <mergeCell ref="F1:F2"/>
    <mergeCell ref="I1:I2"/>
    <mergeCell ref="J1:J2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06년 기준</vt:lpstr>
      <vt:lpstr>08년 기준</vt:lpstr>
      <vt:lpstr>07년 서울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김행수선생님</dc:creator>
  <cp:lastModifiedBy>qc02</cp:lastModifiedBy>
  <dcterms:created xsi:type="dcterms:W3CDTF">2009-06-13T13:02:05Z</dcterms:created>
  <dcterms:modified xsi:type="dcterms:W3CDTF">2009-06-15T04:03:09Z</dcterms:modified>
</cp:coreProperties>
</file>